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2 Building Reports - Monthly\"/>
    </mc:Choice>
  </mc:AlternateContent>
  <bookViews>
    <workbookView xWindow="2025" yWindow="1290" windowWidth="15045" windowHeight="1012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MISC!$A$14:$G$17</definedName>
    <definedName name="_xlnm.Print_Area" localSheetId="3">Commercial!$A$1:$I$36</definedName>
  </definedNames>
  <calcPr calcId="162913"/>
</workbook>
</file>

<file path=xl/calcChain.xml><?xml version="1.0" encoding="utf-8"?>
<calcChain xmlns="http://schemas.openxmlformats.org/spreadsheetml/2006/main">
  <c r="D30" i="6" l="1"/>
  <c r="D29" i="6"/>
  <c r="D28" i="6"/>
  <c r="D27" i="6"/>
  <c r="D26" i="6"/>
  <c r="D25" i="6"/>
  <c r="D24" i="6"/>
  <c r="D20" i="6"/>
  <c r="B31" i="6"/>
  <c r="B30" i="6"/>
  <c r="B29" i="6"/>
  <c r="B28" i="6"/>
  <c r="B27" i="6"/>
  <c r="B26" i="6"/>
  <c r="B25" i="6"/>
  <c r="B24" i="6"/>
  <c r="B20" i="6"/>
  <c r="C32" i="6" l="1"/>
  <c r="C33" i="6"/>
  <c r="D23" i="6" l="1"/>
  <c r="D21" i="6"/>
  <c r="B23" i="6" l="1"/>
  <c r="B21" i="6"/>
  <c r="D31" i="6" l="1"/>
  <c r="D22" i="6"/>
  <c r="B22" i="6" l="1"/>
  <c r="F36" i="2" l="1"/>
  <c r="G36" i="2"/>
  <c r="H36" i="2"/>
  <c r="I36" i="2"/>
  <c r="XFD11" i="5" l="1"/>
  <c r="XFD12" i="5" l="1"/>
  <c r="XFD10" i="5"/>
  <c r="XFD13" i="5"/>
  <c r="L227" i="1" l="1"/>
  <c r="K227" i="1"/>
  <c r="J227" i="1"/>
  <c r="I227" i="1"/>
  <c r="L136" i="1" l="1"/>
  <c r="K136" i="1"/>
  <c r="J136" i="1"/>
  <c r="I32" i="6" l="1"/>
  <c r="D16" i="6" l="1"/>
  <c r="F23" i="5"/>
  <c r="H32" i="6" l="1"/>
  <c r="H16" i="6"/>
  <c r="C16" i="6" l="1"/>
  <c r="B32" i="6" l="1"/>
  <c r="F7" i="5" l="1"/>
  <c r="H7" i="5" l="1"/>
  <c r="I136" i="1" l="1"/>
  <c r="L152" i="1" l="1"/>
  <c r="K152" i="1"/>
  <c r="J152" i="1"/>
  <c r="I152" i="1"/>
  <c r="I147" i="1" l="1"/>
  <c r="J147" i="1"/>
  <c r="K147" i="1"/>
  <c r="L147" i="1"/>
  <c r="L141" i="1" l="1"/>
  <c r="K141" i="1" l="1"/>
  <c r="J141" i="1"/>
  <c r="I141" i="1"/>
  <c r="L157" i="1" l="1"/>
  <c r="K157" i="1"/>
  <c r="J157" i="1"/>
  <c r="I157" i="1"/>
  <c r="J142" i="1" l="1"/>
  <c r="I142" i="1" l="1"/>
  <c r="K142" i="1"/>
  <c r="G16" i="6" l="1"/>
  <c r="F14" i="5" l="1"/>
  <c r="F10" i="2" l="1"/>
  <c r="G10" i="2"/>
  <c r="H10" i="2"/>
  <c r="I10" i="2"/>
  <c r="G32" i="6" l="1"/>
  <c r="I16" i="6"/>
  <c r="F94" i="5" l="1"/>
  <c r="XEV772" i="5" l="1"/>
  <c r="XFD756" i="5"/>
  <c r="XFD801" i="5"/>
  <c r="XFD787" i="5"/>
  <c r="XFD788" i="5" l="1"/>
  <c r="XFD755" i="5"/>
  <c r="XEV776" i="5"/>
  <c r="XEV777" i="5"/>
  <c r="XFD800" i="5"/>
  <c r="XEV806" i="5"/>
  <c r="D32" i="6" l="1"/>
  <c r="J5" i="3" l="1"/>
  <c r="H5" i="3" l="1"/>
  <c r="I5" i="3"/>
  <c r="L142" i="1"/>
  <c r="B16" i="6"/>
</calcChain>
</file>

<file path=xl/sharedStrings.xml><?xml version="1.0" encoding="utf-8"?>
<sst xmlns="http://schemas.openxmlformats.org/spreadsheetml/2006/main" count="1502" uniqueCount="921">
  <si>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</si>
  <si>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</si>
  <si>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</si>
  <si>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</si>
  <si>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</si>
  <si>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</si>
  <si>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</si>
  <si>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</si>
  <si>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</si>
  <si>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</si>
  <si>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</si>
  <si>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</si>
  <si>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</si>
  <si>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</si>
  <si>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</si>
  <si>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</si>
  <si>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</si>
  <si>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</si>
  <si>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</si>
  <si>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</si>
  <si>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</si>
  <si>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</si>
  <si>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</si>
  <si>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</si>
  <si>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</si>
  <si>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</si>
  <si>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</si>
  <si>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</si>
  <si>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</si>
  <si>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</si>
  <si>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</si>
  <si>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</si>
  <si>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</si>
  <si>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</si>
  <si>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</si>
  <si>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</si>
  <si>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</si>
  <si>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</si>
  <si>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</si>
  <si>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</si>
  <si>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</si>
  <si>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</si>
  <si>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</si>
  <si>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</si>
  <si>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</si>
  <si>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</si>
  <si>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</si>
  <si>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</si>
  <si>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</si>
  <si>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</si>
  <si>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</si>
  <si>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</si>
  <si>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</si>
  <si>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.</t>
  </si>
  <si>
    <t>MAY 2022</t>
  </si>
  <si>
    <t>MAY 2021</t>
  </si>
  <si>
    <t>JANUARY - MAY  2021</t>
  </si>
  <si>
    <t>JANUARY - MAY 2022</t>
  </si>
  <si>
    <t>22-1711</t>
  </si>
  <si>
    <t>104 N Randolph Ave</t>
  </si>
  <si>
    <t>Bryan Original Townsite</t>
  </si>
  <si>
    <t>Investors Real Estate</t>
  </si>
  <si>
    <t>22-1514</t>
  </si>
  <si>
    <t>3810 Williams Trace Dr</t>
  </si>
  <si>
    <t>Austins Colony</t>
  </si>
  <si>
    <t>Cook &amp; Sons Construction</t>
  </si>
  <si>
    <t>22-1566</t>
  </si>
  <si>
    <t>3304 Sycamore Trl</t>
  </si>
  <si>
    <t>Traditions</t>
  </si>
  <si>
    <t>Generator Super Center</t>
  </si>
  <si>
    <t>22-1473</t>
  </si>
  <si>
    <t>914 E 25th St</t>
  </si>
  <si>
    <t>Travis Park</t>
  </si>
  <si>
    <t>Felix Fernandez</t>
  </si>
  <si>
    <t>22-1506</t>
  </si>
  <si>
    <t>3603 Stillmeadow Dr</t>
  </si>
  <si>
    <t>Enchanged Meadows</t>
  </si>
  <si>
    <t>Texas Green Energy</t>
  </si>
  <si>
    <t>22-1498</t>
  </si>
  <si>
    <t>304 Dunn St</t>
  </si>
  <si>
    <t>Holick</t>
  </si>
  <si>
    <t>Laura Kruemcke</t>
  </si>
  <si>
    <t>22-1648</t>
  </si>
  <si>
    <t>4045 Austins Estates Dr</t>
  </si>
  <si>
    <t>Austins Estates</t>
  </si>
  <si>
    <t>Martinez Remodeling</t>
  </si>
  <si>
    <t>21-4403</t>
  </si>
  <si>
    <t>5536 Fox Bluff Dr</t>
  </si>
  <si>
    <t>Foxwood</t>
  </si>
  <si>
    <t>Crimson Irrigation</t>
  </si>
  <si>
    <t>21-4666</t>
  </si>
  <si>
    <t>5532 Fox Bluff Dr</t>
  </si>
  <si>
    <t>21-4405</t>
  </si>
  <si>
    <t>5504 Fox Bluff Dr</t>
  </si>
  <si>
    <t>21-4250</t>
  </si>
  <si>
    <t>5564 Fox Bluff Dr</t>
  </si>
  <si>
    <t>21-4406</t>
  </si>
  <si>
    <t>5568 Fox Bluff Dr</t>
  </si>
  <si>
    <t>21-4848</t>
  </si>
  <si>
    <t>5572 Fox Bluff Dr</t>
  </si>
  <si>
    <t>21-4963</t>
  </si>
  <si>
    <t>5025 Grayson Way</t>
  </si>
  <si>
    <t>Aggieland Turf Pros LLC</t>
  </si>
  <si>
    <t>21-4737</t>
  </si>
  <si>
    <t>10602 Scarlet Peak Ct</t>
  </si>
  <si>
    <t>Prince Irrigation</t>
  </si>
  <si>
    <t/>
  </si>
  <si>
    <t>21-4130</t>
  </si>
  <si>
    <t>5765 Cerrillos Dr</t>
  </si>
  <si>
    <t>Texsun Design &amp; Irr</t>
  </si>
  <si>
    <t>21-4486</t>
  </si>
  <si>
    <t>4705 Milagro Lp</t>
  </si>
  <si>
    <t>22-1645</t>
  </si>
  <si>
    <t>714 S Ennis St</t>
  </si>
  <si>
    <t>Colton Rhodes Lawn</t>
  </si>
  <si>
    <t>Phillips</t>
  </si>
  <si>
    <t>21-4898</t>
  </si>
  <si>
    <t>5021 Grayson Way</t>
  </si>
  <si>
    <t>21-3560</t>
  </si>
  <si>
    <t>4339 Fox River Ln</t>
  </si>
  <si>
    <t>22-1707</t>
  </si>
  <si>
    <t>3412 Fox Hill Way #PS</t>
  </si>
  <si>
    <t>Glen Conrad</t>
  </si>
  <si>
    <t>21-5047</t>
  </si>
  <si>
    <t>4845 Native Tree Ln</t>
  </si>
  <si>
    <t>21-4729</t>
  </si>
  <si>
    <t>4843 Native Tree Ln</t>
  </si>
  <si>
    <t>21-3559</t>
  </si>
  <si>
    <t>4331 Fox River Ln</t>
  </si>
  <si>
    <t>22-1606</t>
  </si>
  <si>
    <t>3609 E SH 21</t>
  </si>
  <si>
    <t>Piriano of Carrabba</t>
  </si>
  <si>
    <t>Albo Construction</t>
  </si>
  <si>
    <t>21-4160</t>
  </si>
  <si>
    <t>5769 Cerrillos Dr</t>
  </si>
  <si>
    <t>21-4169</t>
  </si>
  <si>
    <t>5771 Cerrillos Dr</t>
  </si>
  <si>
    <t>21-4126</t>
  </si>
  <si>
    <t>5770 Cerrillos Dr</t>
  </si>
  <si>
    <t>21-4125</t>
  </si>
  <si>
    <t>5766 Cerrillos Dr</t>
  </si>
  <si>
    <t>21-4132</t>
  </si>
  <si>
    <t>5768 Cerrillos Dr</t>
  </si>
  <si>
    <t>22-1475</t>
  </si>
  <si>
    <t>1720 E 29th St</t>
  </si>
  <si>
    <t>Rich Womack</t>
  </si>
  <si>
    <t>Remodel</t>
  </si>
  <si>
    <t>22-0032</t>
  </si>
  <si>
    <t>2105 E WJB Pkwy</t>
  </si>
  <si>
    <t>Briar Meadows Creek</t>
  </si>
  <si>
    <t>Creighton Construction</t>
  </si>
  <si>
    <t>Finish-out</t>
  </si>
  <si>
    <t>Harrison French &amp; Associates</t>
  </si>
  <si>
    <t>22-1494</t>
  </si>
  <si>
    <t>2850 Messenger Way</t>
  </si>
  <si>
    <t>Bonham Trace</t>
  </si>
  <si>
    <t>Blackrock Builders</t>
  </si>
  <si>
    <t>22-1072</t>
  </si>
  <si>
    <t>2503 Lightfoot Ln</t>
  </si>
  <si>
    <t>New Phase Construction</t>
  </si>
  <si>
    <t>Sage Meadow</t>
  </si>
  <si>
    <t>22-1181</t>
  </si>
  <si>
    <t>2506 Lightfoot Ln</t>
  </si>
  <si>
    <t>22-1047</t>
  </si>
  <si>
    <t>2413 Lightfoot Ln</t>
  </si>
  <si>
    <t>22-1480</t>
  </si>
  <si>
    <t>1967 Lili Cv</t>
  </si>
  <si>
    <t>Pleasant Hill</t>
  </si>
  <si>
    <t>Omega Builders</t>
  </si>
  <si>
    <t>22-1509</t>
  </si>
  <si>
    <t>4745 Milagro Lp</t>
  </si>
  <si>
    <t>Alamosa Springs</t>
  </si>
  <si>
    <t>Legend Classic Homes Ltd</t>
  </si>
  <si>
    <t>22-1510</t>
  </si>
  <si>
    <t>4743 Milagro Lp</t>
  </si>
  <si>
    <t>22-1496</t>
  </si>
  <si>
    <t>2854 Messenger Way</t>
  </si>
  <si>
    <t>RNL Homebuilders LLC</t>
  </si>
  <si>
    <t>22-1497</t>
  </si>
  <si>
    <t>2838 Messenger Way</t>
  </si>
  <si>
    <t>22-1071</t>
  </si>
  <si>
    <t>2507 Lightfoot Ln</t>
  </si>
  <si>
    <t>22-1052</t>
  </si>
  <si>
    <t>2509 Lightfoot Ln</t>
  </si>
  <si>
    <t>22-1051</t>
  </si>
  <si>
    <t>2505 Lightfoot Ln</t>
  </si>
  <si>
    <t>22-1699</t>
  </si>
  <si>
    <t>2411 Lightfoot Ln</t>
  </si>
  <si>
    <t>22-1534</t>
  </si>
  <si>
    <t>4101 Vintage Estates Ct</t>
  </si>
  <si>
    <t>Vintage Estates</t>
  </si>
  <si>
    <t>Blackstone Homes</t>
  </si>
  <si>
    <t>22-1511</t>
  </si>
  <si>
    <t>1921 Viva Rd</t>
  </si>
  <si>
    <t>Edgewater</t>
  </si>
  <si>
    <t>Stylecraft Builders</t>
  </si>
  <si>
    <t>22-1555</t>
  </si>
  <si>
    <t>2845 Messenger Way</t>
  </si>
  <si>
    <t>22-1557</t>
  </si>
  <si>
    <t>2903 Spector Dr</t>
  </si>
  <si>
    <t>22-1516</t>
  </si>
  <si>
    <t>4747 Milagro Lp</t>
  </si>
  <si>
    <t>22-1441</t>
  </si>
  <si>
    <t>4407 Nottingham Ln</t>
  </si>
  <si>
    <t>Copperfield</t>
  </si>
  <si>
    <t>Aggieland Roofing</t>
  </si>
  <si>
    <t>21-4989</t>
  </si>
  <si>
    <t>1987 Chief St</t>
  </si>
  <si>
    <t>22-1750</t>
  </si>
  <si>
    <t>1204 W 27th St</t>
  </si>
  <si>
    <t>Highland</t>
  </si>
  <si>
    <t>J J Roofing</t>
  </si>
  <si>
    <t>22-1732</t>
  </si>
  <si>
    <t>2416 Lightfoot Ln</t>
  </si>
  <si>
    <t>22-1542</t>
  </si>
  <si>
    <t>1985 Lili Cv</t>
  </si>
  <si>
    <t>22-1774</t>
  </si>
  <si>
    <t>4216 Tuscany Ct</t>
  </si>
  <si>
    <t>Castillo Lawn Irrigation</t>
  </si>
  <si>
    <t>21-4528</t>
  </si>
  <si>
    <t>5312 Hedley Pl</t>
  </si>
  <si>
    <t>21-4819</t>
  </si>
  <si>
    <t>1985 Chief St</t>
  </si>
  <si>
    <t>21-2622</t>
  </si>
  <si>
    <t>2020 R A Galindo Blvd</t>
  </si>
  <si>
    <t>Patrick Deason</t>
  </si>
  <si>
    <t>22-1591</t>
  </si>
  <si>
    <t>1522 Dansby St</t>
  </si>
  <si>
    <t>James</t>
  </si>
  <si>
    <t>Brazos Plumbing &amp; Const</t>
  </si>
  <si>
    <t>22-1752</t>
  </si>
  <si>
    <t>103 W Pease St</t>
  </si>
  <si>
    <t>Smythe</t>
  </si>
  <si>
    <t>Lone Star Roof Systems</t>
  </si>
  <si>
    <t>Roof</t>
  </si>
  <si>
    <t>Parulian Family Partnership</t>
  </si>
  <si>
    <t>22-1755</t>
  </si>
  <si>
    <t>606 Commerce St</t>
  </si>
  <si>
    <t>Oliver</t>
  </si>
  <si>
    <t>Jonathan Duarte</t>
  </si>
  <si>
    <t>22-1777</t>
  </si>
  <si>
    <t>5809 Canterbury Dr</t>
  </si>
  <si>
    <t>United Roofing &amp; Sheetmetal</t>
  </si>
  <si>
    <t>22-1507</t>
  </si>
  <si>
    <t>1229 W 27th St</t>
  </si>
  <si>
    <t>Stephen F Austin</t>
  </si>
  <si>
    <t>Atanasio Valadez</t>
  </si>
  <si>
    <t>22-1539</t>
  </si>
  <si>
    <t>1944 Cartwright St</t>
  </si>
  <si>
    <t>Titan Solar Power</t>
  </si>
  <si>
    <t>22-1787</t>
  </si>
  <si>
    <t>800 Beck St</t>
  </si>
  <si>
    <t>Myers</t>
  </si>
  <si>
    <t>Gretchen March</t>
  </si>
  <si>
    <t>22-1760</t>
  </si>
  <si>
    <t>4401 Laura Ln</t>
  </si>
  <si>
    <t>Northwood</t>
  </si>
  <si>
    <t>Window World of Waco</t>
  </si>
  <si>
    <t>22-0518</t>
  </si>
  <si>
    <t>6150 Mumford Rd</t>
  </si>
  <si>
    <t>Moses Baine</t>
  </si>
  <si>
    <t>Amence Development LLC</t>
  </si>
  <si>
    <t>Portable office (2)</t>
  </si>
  <si>
    <t>Ara WE Opco LLC</t>
  </si>
  <si>
    <t>22-1328</t>
  </si>
  <si>
    <t>804 Navidad St</t>
  </si>
  <si>
    <t>Villa West</t>
  </si>
  <si>
    <t>Jorge Sanchez</t>
  </si>
  <si>
    <t>Repair</t>
  </si>
  <si>
    <t>Lance Lester</t>
  </si>
  <si>
    <t>21-4880</t>
  </si>
  <si>
    <t>801 N Texas Ave</t>
  </si>
  <si>
    <t>Swift Holdings</t>
  </si>
  <si>
    <t>Midway Petroleum Group</t>
  </si>
  <si>
    <t>22-1416</t>
  </si>
  <si>
    <t>2902 Captain Ct</t>
  </si>
  <si>
    <t>22A</t>
  </si>
  <si>
    <t>JTC Homes LLC</t>
  </si>
  <si>
    <t>22-1595</t>
  </si>
  <si>
    <t>2906 Goldberg Dr</t>
  </si>
  <si>
    <t>Ambit Homes</t>
  </si>
  <si>
    <t>22-1598</t>
  </si>
  <si>
    <t>2913 Goldberg Dr</t>
  </si>
  <si>
    <t>22-1588</t>
  </si>
  <si>
    <t>5549 Fox Bluff Dr</t>
  </si>
  <si>
    <t>Foxwood Crossing</t>
  </si>
  <si>
    <t>Century Complete</t>
  </si>
  <si>
    <t>22-1572</t>
  </si>
  <si>
    <t>6048 Toby Bnd</t>
  </si>
  <si>
    <t>22-1569</t>
  </si>
  <si>
    <t>5560 Fox Bluff Dr</t>
  </si>
  <si>
    <t>22-1570</t>
  </si>
  <si>
    <t>5501 Fox Bluff Dr</t>
  </si>
  <si>
    <t>22-1587</t>
  </si>
  <si>
    <t>5541 Fox Bluff Dr</t>
  </si>
  <si>
    <t>22-1580</t>
  </si>
  <si>
    <t>2010 Chief St</t>
  </si>
  <si>
    <t>DR Horton Homes</t>
  </si>
  <si>
    <t>22-1579</t>
  </si>
  <si>
    <t>2009 Chief St</t>
  </si>
  <si>
    <t>22-1578</t>
  </si>
  <si>
    <t>2008 Chief St</t>
  </si>
  <si>
    <t>22-1577</t>
  </si>
  <si>
    <t>2007 Chief St</t>
  </si>
  <si>
    <t>22-1576</t>
  </si>
  <si>
    <t>2005 Chief St</t>
  </si>
  <si>
    <t>22-1575</t>
  </si>
  <si>
    <t>2004 Chief St</t>
  </si>
  <si>
    <t>James Addn</t>
  </si>
  <si>
    <t>Brazos Plmb &amp; Const</t>
  </si>
  <si>
    <t>22-1513</t>
  </si>
  <si>
    <t>1923 Viva Rd</t>
  </si>
  <si>
    <t>22-1519</t>
  </si>
  <si>
    <t>1955 Chief St</t>
  </si>
  <si>
    <t>22-1526</t>
  </si>
  <si>
    <t>1974 Chief St</t>
  </si>
  <si>
    <t>22-1644</t>
  </si>
  <si>
    <t>6049 Toby Bnd</t>
  </si>
  <si>
    <t>22-0413</t>
  </si>
  <si>
    <t>1202 Hoppess St</t>
  </si>
  <si>
    <t>Hoppess</t>
  </si>
  <si>
    <t>George Jeziesek</t>
  </si>
  <si>
    <t>22-1413</t>
  </si>
  <si>
    <t>2214 Finfeather Rd</t>
  </si>
  <si>
    <t>Zeno Phillips</t>
  </si>
  <si>
    <t>Teserra MHP LLC</t>
  </si>
  <si>
    <t>Mini storage units</t>
  </si>
  <si>
    <t>22-0012</t>
  </si>
  <si>
    <t>3609 S Texas Ave</t>
  </si>
  <si>
    <t>Raymonds Roofing</t>
  </si>
  <si>
    <t>Jessie Chahal</t>
  </si>
  <si>
    <t>22-1781</t>
  </si>
  <si>
    <t>4022 Green Valley Dr</t>
  </si>
  <si>
    <t>Wheeler Ridge</t>
  </si>
  <si>
    <t>Trinity Exterior Group LLC</t>
  </si>
  <si>
    <t>22-1795</t>
  </si>
  <si>
    <t>505 N Logan Ave</t>
  </si>
  <si>
    <t>22-1793</t>
  </si>
  <si>
    <t>503 N Logan Ave</t>
  </si>
  <si>
    <t>n</t>
  </si>
  <si>
    <t>22-1794</t>
  </si>
  <si>
    <t>507 N Logan Ave</t>
  </si>
  <si>
    <t>22-1792</t>
  </si>
  <si>
    <t>414 Palasota Dr</t>
  </si>
  <si>
    <t>Lobello</t>
  </si>
  <si>
    <t>Bisente Mendez</t>
  </si>
  <si>
    <t>22-1823</t>
  </si>
  <si>
    <t>1307 E 25th St</t>
  </si>
  <si>
    <t>Bakers Forest Field</t>
  </si>
  <si>
    <t>Slate Construction</t>
  </si>
  <si>
    <t>21-4991</t>
  </si>
  <si>
    <t>1983 Chief St</t>
  </si>
  <si>
    <t>21-4902</t>
  </si>
  <si>
    <t>3007 Stevens Dr</t>
  </si>
  <si>
    <t>21-4796</t>
  </si>
  <si>
    <t>3009 Stevens Dr</t>
  </si>
  <si>
    <t>21-4795</t>
  </si>
  <si>
    <t>3011 Stevens Dr</t>
  </si>
  <si>
    <t>21-4990</t>
  </si>
  <si>
    <t>1981 Chief St</t>
  </si>
  <si>
    <t>21-4901</t>
  </si>
  <si>
    <t>3005 Stevens Dr</t>
  </si>
  <si>
    <t>21-5000</t>
  </si>
  <si>
    <t>3003 Stevens Dr</t>
  </si>
  <si>
    <t>21-4767</t>
  </si>
  <si>
    <t>3152 Tarleton Ct</t>
  </si>
  <si>
    <t>21-4768</t>
  </si>
  <si>
    <t>3125 Tarleton Ct</t>
  </si>
  <si>
    <t>21-4753</t>
  </si>
  <si>
    <t>3136 Brady Ct</t>
  </si>
  <si>
    <t>22-1733</t>
  </si>
  <si>
    <t>2417 Lightfoot Ln</t>
  </si>
  <si>
    <t>22-1734</t>
  </si>
  <si>
    <t>2418 Lightfoot Ln</t>
  </si>
  <si>
    <t>22-1735</t>
  </si>
  <si>
    <t>2419 Lightfoot Ln</t>
  </si>
  <si>
    <t>22-1736</t>
  </si>
  <si>
    <t>2420 Lightfoot Ln</t>
  </si>
  <si>
    <t>22-1737</t>
  </si>
  <si>
    <t>2501 Lightfoot Ln</t>
  </si>
  <si>
    <t>22-1731</t>
  </si>
  <si>
    <t>2415 Lightfoot Ln</t>
  </si>
  <si>
    <t>22-1730</t>
  </si>
  <si>
    <t>2414 Lightfoot Ln</t>
  </si>
  <si>
    <t>22-1747</t>
  </si>
  <si>
    <t>2916 Spector Dr</t>
  </si>
  <si>
    <t>Gary Emola Construction</t>
  </si>
  <si>
    <t>22-1117</t>
  </si>
  <si>
    <t>3468 Mahogany Dr</t>
  </si>
  <si>
    <t>16R1</t>
  </si>
  <si>
    <t>Urban Constructors</t>
  </si>
  <si>
    <t>22-1643</t>
  </si>
  <si>
    <t>10612 Natural Pond Rd</t>
  </si>
  <si>
    <t>Yaupon Trails</t>
  </si>
  <si>
    <t>1B</t>
  </si>
  <si>
    <t>22-1642</t>
  </si>
  <si>
    <t>10614 Natural Pond Rd</t>
  </si>
  <si>
    <t>22-1612</t>
  </si>
  <si>
    <t>2814 Buccaneer Trl</t>
  </si>
  <si>
    <t>22-1616</t>
  </si>
  <si>
    <t>2811 Buccaneer Trl</t>
  </si>
  <si>
    <t>22-1592</t>
  </si>
  <si>
    <t>2807 Buccaneer Trl</t>
  </si>
  <si>
    <t>22-1653</t>
  </si>
  <si>
    <t>2816 Buccaneer Trl</t>
  </si>
  <si>
    <t>22-1456</t>
  </si>
  <si>
    <t>3005 Alpha Ct</t>
  </si>
  <si>
    <t>Two Rivers Construction</t>
  </si>
  <si>
    <t>22-1641</t>
  </si>
  <si>
    <t>5011 Greenstone Way</t>
  </si>
  <si>
    <t>Oakmont</t>
  </si>
  <si>
    <t>2B</t>
  </si>
  <si>
    <t>Ridgewood Custom Homes</t>
  </si>
  <si>
    <t>22-1802</t>
  </si>
  <si>
    <t>4715 Copperfield Dr</t>
  </si>
  <si>
    <t>Miramont</t>
  </si>
  <si>
    <t>22-1688</t>
  </si>
  <si>
    <t>3415 Parkway Ter</t>
  </si>
  <si>
    <t>Parkway Terrace</t>
  </si>
  <si>
    <t>Malek Service Co</t>
  </si>
  <si>
    <t>22-1615</t>
  </si>
  <si>
    <t>2028 Brisbane Way</t>
  </si>
  <si>
    <t>Iveth Alviar</t>
  </si>
  <si>
    <t>21-5131</t>
  </si>
  <si>
    <t>2038 Viva Rd</t>
  </si>
  <si>
    <t>21-0593</t>
  </si>
  <si>
    <t>3001 Towne Centre Way</t>
  </si>
  <si>
    <t>Halle Properties</t>
  </si>
  <si>
    <t>Bryan Towne Center</t>
  </si>
  <si>
    <t>Tire Store Addition</t>
  </si>
  <si>
    <t>22-1675</t>
  </si>
  <si>
    <t>5004 Grayson Way</t>
  </si>
  <si>
    <t>Pitman Custom Homes</t>
  </si>
  <si>
    <t>22-1676</t>
  </si>
  <si>
    <t>4307 Batona Ct</t>
  </si>
  <si>
    <t>22-1677</t>
  </si>
  <si>
    <t>4349 Fox River Ln</t>
  </si>
  <si>
    <t>22-1678</t>
  </si>
  <si>
    <t>5021 Greenstone Way</t>
  </si>
  <si>
    <t>22-1568</t>
  </si>
  <si>
    <t>4791 Concordia Dr</t>
  </si>
  <si>
    <t>Hamilton Dev Group LLC</t>
  </si>
  <si>
    <t>22-1571</t>
  </si>
  <si>
    <t>4745 Concordia Dr</t>
  </si>
  <si>
    <t>22-1531</t>
  </si>
  <si>
    <t>4775 Concordia Dr</t>
  </si>
  <si>
    <t>22-1530</t>
  </si>
  <si>
    <t>4756 Concordia Dr</t>
  </si>
  <si>
    <t>22-1715</t>
  </si>
  <si>
    <t>2918 Spector Dr</t>
  </si>
  <si>
    <t>22-1691</t>
  </si>
  <si>
    <t>2830 Messenger Way</t>
  </si>
  <si>
    <t>Avonley Homes</t>
  </si>
  <si>
    <t>22-1713</t>
  </si>
  <si>
    <t>4739 Milagro Lp</t>
  </si>
  <si>
    <t>22-1712</t>
  </si>
  <si>
    <t>4737 Milagro Lp</t>
  </si>
  <si>
    <t>22-1704</t>
  </si>
  <si>
    <t>4741 Milagro Lp</t>
  </si>
  <si>
    <t>1D</t>
  </si>
  <si>
    <t>22-1703</t>
  </si>
  <si>
    <t>3320 Stoneleigh Rd</t>
  </si>
  <si>
    <t>Greenbrier</t>
  </si>
  <si>
    <t>Creekview Custom Builders</t>
  </si>
  <si>
    <t>22-1701</t>
  </si>
  <si>
    <t>5118 Miramont Cr</t>
  </si>
  <si>
    <t>22-1681</t>
  </si>
  <si>
    <t>3509 Chantilly Path</t>
  </si>
  <si>
    <t>2A</t>
  </si>
  <si>
    <t>Reece Homes</t>
  </si>
  <si>
    <t>22-1684</t>
  </si>
  <si>
    <t>4510 Woodbend Dr</t>
  </si>
  <si>
    <t>Creekwood Estates</t>
  </si>
  <si>
    <t>Cruz Construction</t>
  </si>
  <si>
    <t>22-1462</t>
  </si>
  <si>
    <t>506 E Dodge St</t>
  </si>
  <si>
    <t>Alberto Saenz</t>
  </si>
  <si>
    <t>22-1674</t>
  </si>
  <si>
    <t>1409 Hickory St</t>
  </si>
  <si>
    <t>Woodlawn</t>
  </si>
  <si>
    <t>Clayton Homes</t>
  </si>
  <si>
    <t>22-1851</t>
  </si>
  <si>
    <t>1105 S Texas Ave</t>
  </si>
  <si>
    <t>Winter</t>
  </si>
  <si>
    <t>Scott Nantz</t>
  </si>
  <si>
    <t>Sail signs (2)</t>
  </si>
  <si>
    <t>22-1316</t>
  </si>
  <si>
    <t>1305 W Villa Maria Rd</t>
  </si>
  <si>
    <t>Oaks of Villa Maria</t>
  </si>
  <si>
    <t>Lopez Remodeling</t>
  </si>
  <si>
    <t>22-1857</t>
  </si>
  <si>
    <t>408 E 24th St</t>
  </si>
  <si>
    <t>George Eustace</t>
  </si>
  <si>
    <t>Banner</t>
  </si>
  <si>
    <t>22-1856</t>
  </si>
  <si>
    <t>Freestanding</t>
  </si>
  <si>
    <t>21-3975</t>
  </si>
  <si>
    <t>4717 Nopalitos Way</t>
  </si>
  <si>
    <t>Tex Rain Outdoor Solutions</t>
  </si>
  <si>
    <t>21-4158</t>
  </si>
  <si>
    <t>5767 Cerrillos Dr</t>
  </si>
  <si>
    <t>22-5346</t>
  </si>
  <si>
    <t>1910 Shimla Ct</t>
  </si>
  <si>
    <t>22-4743</t>
  </si>
  <si>
    <t>3043 Wolfpack Loop</t>
  </si>
  <si>
    <t>22-1686</t>
  </si>
  <si>
    <t>3300 Timberline Dr</t>
  </si>
  <si>
    <t>Vision Solar LLC</t>
  </si>
  <si>
    <t>22-1574</t>
  </si>
  <si>
    <t>3319 Emory Oak Dr</t>
  </si>
  <si>
    <t>Grasten Power Technologies</t>
  </si>
  <si>
    <t xml:space="preserve">22-1665 </t>
  </si>
  <si>
    <t>920 Clear Leaf Dr #382</t>
  </si>
  <si>
    <t>Brazos Home Center LLC</t>
  </si>
  <si>
    <t>22-1687</t>
  </si>
  <si>
    <t>2012 Broken Arrow Cr</t>
  </si>
  <si>
    <t>Cobblestone Addn</t>
  </si>
  <si>
    <t>ATI Restoration LLC</t>
  </si>
  <si>
    <t>22-1505</t>
  </si>
  <si>
    <t>1309 W 17th St</t>
  </si>
  <si>
    <t>Zimmerman</t>
  </si>
  <si>
    <t>Francisco Hernandez</t>
  </si>
  <si>
    <t>22-1867</t>
  </si>
  <si>
    <t>3701 S Texas Ave</t>
  </si>
  <si>
    <t>North Garden Acres</t>
  </si>
  <si>
    <t>HHH Enterprises</t>
  </si>
  <si>
    <t>Broadmoor Interests</t>
  </si>
  <si>
    <t>22-1852</t>
  </si>
  <si>
    <t>4613 S Texas Ave</t>
  </si>
  <si>
    <t>Tharaldson</t>
  </si>
  <si>
    <t>A Affordable Construction</t>
  </si>
  <si>
    <t>Heritage Inn</t>
  </si>
  <si>
    <t>22-1679</t>
  </si>
  <si>
    <t>2909 Goldberg Dr</t>
  </si>
  <si>
    <t>22-1694</t>
  </si>
  <si>
    <t>3161 Brady Ct</t>
  </si>
  <si>
    <t>Rudder Pointe</t>
  </si>
  <si>
    <t>Ranger Homebuilders</t>
  </si>
  <si>
    <t>22-1721</t>
  </si>
  <si>
    <t>3505 Chantilly Path</t>
  </si>
  <si>
    <t>22-1716</t>
  </si>
  <si>
    <t>4353 Fox River Ln</t>
  </si>
  <si>
    <t>22-1717</t>
  </si>
  <si>
    <t>4355 Fox River Ln</t>
  </si>
  <si>
    <t>22-1896</t>
  </si>
  <si>
    <t>1407 Clark St</t>
  </si>
  <si>
    <t>Castle Heights</t>
  </si>
  <si>
    <t>22-1897</t>
  </si>
  <si>
    <t>2725 Colony Village Dr</t>
  </si>
  <si>
    <t>Heritage Construction</t>
  </si>
  <si>
    <t>22-1655</t>
  </si>
  <si>
    <t>2100 La Brisa Dr</t>
  </si>
  <si>
    <t>La Brisa</t>
  </si>
  <si>
    <t>My Roof LLC Solar</t>
  </si>
  <si>
    <t>22-1654</t>
  </si>
  <si>
    <t>3807 Carter Creek Pkwy</t>
  </si>
  <si>
    <t>BB Scasta</t>
  </si>
  <si>
    <t>22-1656</t>
  </si>
  <si>
    <t>4208 Laura Ln</t>
  </si>
  <si>
    <t>Woodvilla Acres</t>
  </si>
  <si>
    <t>22-1663</t>
  </si>
  <si>
    <t>2638 Symphony Park Dr</t>
  </si>
  <si>
    <t>22-1723</t>
  </si>
  <si>
    <t>3603 Parkway Ter</t>
  </si>
  <si>
    <t>Briargrove</t>
  </si>
  <si>
    <t>22-1754</t>
  </si>
  <si>
    <t>3513 Surry Gln</t>
  </si>
  <si>
    <t>Sunshine Fun Pools</t>
  </si>
  <si>
    <t>22-1594</t>
  </si>
  <si>
    <t>1704 Gray Stone Dr</t>
  </si>
  <si>
    <t>Carriage Hills</t>
  </si>
  <si>
    <t>Fastrac Energy Services</t>
  </si>
  <si>
    <t>22-1900</t>
  </si>
  <si>
    <t>1100 San Jacinto Ln</t>
  </si>
  <si>
    <t>Sunset</t>
  </si>
  <si>
    <t>CRG Texas Environmental</t>
  </si>
  <si>
    <t>Demo canopy</t>
  </si>
  <si>
    <t>RM Hwy 21 Property LLC</t>
  </si>
  <si>
    <t>22-1906</t>
  </si>
  <si>
    <t>2402 Broadmoor Dr</t>
  </si>
  <si>
    <t>Memorial Forest</t>
  </si>
  <si>
    <t>New Image Roofing</t>
  </si>
  <si>
    <t>Twin City Properties Inc</t>
  </si>
  <si>
    <t>22-1436</t>
  </si>
  <si>
    <t>414 Mitchell St</t>
  </si>
  <si>
    <t>Mitchell-Lawrence-Cavitt</t>
  </si>
  <si>
    <t>Verizon Wireless</t>
  </si>
  <si>
    <t>Cell tower upgrade</t>
  </si>
  <si>
    <t>Sandi Story</t>
  </si>
  <si>
    <t>22-1850</t>
  </si>
  <si>
    <t>615 San Jacinto Ln</t>
  </si>
  <si>
    <t>Bryans 1st</t>
  </si>
  <si>
    <t>Upward Soaring Properties</t>
  </si>
  <si>
    <t>Convert motel to apts</t>
  </si>
  <si>
    <t>22-1898</t>
  </si>
  <si>
    <t>2120 W Briargate Dr</t>
  </si>
  <si>
    <t>Gaddis Enterprises LLC</t>
  </si>
  <si>
    <t>Renovation</t>
  </si>
  <si>
    <t>TEP Bryan LLC</t>
  </si>
  <si>
    <t>22-1604</t>
  </si>
  <si>
    <t>411 N Randolph Ave</t>
  </si>
  <si>
    <t>A Action</t>
  </si>
  <si>
    <t>22-1589</t>
  </si>
  <si>
    <t>1978 Thorndyke Ln</t>
  </si>
  <si>
    <t>ADT  Solar LLC</t>
  </si>
  <si>
    <t>22-1725</t>
  </si>
  <si>
    <t>806 Oran Cr</t>
  </si>
  <si>
    <t>Hyde Park</t>
  </si>
  <si>
    <t>Clean Up Crew</t>
  </si>
  <si>
    <t>22-1899</t>
  </si>
  <si>
    <t>2909 Minnesota Ave</t>
  </si>
  <si>
    <t>Lynndale Acres</t>
  </si>
  <si>
    <t>Jesus Izaguirre</t>
  </si>
  <si>
    <t>22-1682</t>
  </si>
  <si>
    <t>2406 Burton Dr</t>
  </si>
  <si>
    <t>Culpepper Manor</t>
  </si>
  <si>
    <t>Jose Duran-Salazar</t>
  </si>
  <si>
    <t>22-1431</t>
  </si>
  <si>
    <t>508 Avondale Ave</t>
  </si>
  <si>
    <t>Woodland Heights</t>
  </si>
  <si>
    <t>Kyu Han</t>
  </si>
  <si>
    <t>22-1430</t>
  </si>
  <si>
    <t>508  Avondale Ave</t>
  </si>
  <si>
    <t>22-1919</t>
  </si>
  <si>
    <t>300 Waco St</t>
  </si>
  <si>
    <t>Legion</t>
  </si>
  <si>
    <t>TDT Trucking Inc</t>
  </si>
  <si>
    <t>21-5283</t>
  </si>
  <si>
    <t>3021 Brady Ct</t>
  </si>
  <si>
    <t>21-1520</t>
  </si>
  <si>
    <t>5212 Montague Loop #PS</t>
  </si>
  <si>
    <t>21-4599</t>
  </si>
  <si>
    <t>5231 Montague Loop</t>
  </si>
  <si>
    <t>21-14476</t>
  </si>
  <si>
    <t>5243 Montague Loop</t>
  </si>
  <si>
    <t>21-1438</t>
  </si>
  <si>
    <t>5244 Montague Loop</t>
  </si>
  <si>
    <t>21-4811</t>
  </si>
  <si>
    <t>2005 Brisbane Way</t>
  </si>
  <si>
    <t>21-5284</t>
  </si>
  <si>
    <t>3025 Brady Ct</t>
  </si>
  <si>
    <t>22-1813</t>
  </si>
  <si>
    <t>6038 Crest Bridge Ct</t>
  </si>
  <si>
    <t>22-1812</t>
  </si>
  <si>
    <t>6034 Crest Bridge Ct</t>
  </si>
  <si>
    <t>22-1811</t>
  </si>
  <si>
    <t>6030 Crest Bridge Ct</t>
  </si>
  <si>
    <t>22-1810</t>
  </si>
  <si>
    <t>6026 Crest Bridge Ct</t>
  </si>
  <si>
    <t>22-1809</t>
  </si>
  <si>
    <t>6022 Crest Bridge Ct</t>
  </si>
  <si>
    <t>22-1808</t>
  </si>
  <si>
    <t>6018 Crest Bridge Ct</t>
  </si>
  <si>
    <t>22-1807</t>
  </si>
  <si>
    <t>6014 Crest Bridge Ct</t>
  </si>
  <si>
    <t>22-1806</t>
  </si>
  <si>
    <t>6010 Crest Bridge Ct</t>
  </si>
  <si>
    <t>22-1805</t>
  </si>
  <si>
    <t>6006 Crest Bridge Ct</t>
  </si>
  <si>
    <t>22-1804</t>
  </si>
  <si>
    <t>6002 Crest Bridge Ct</t>
  </si>
  <si>
    <t>22-1720</t>
  </si>
  <si>
    <t>4650 River Valley Dr</t>
  </si>
  <si>
    <t>John Moreno III Construction</t>
  </si>
  <si>
    <t>22-1766</t>
  </si>
  <si>
    <t>1918 Viva Rd</t>
  </si>
  <si>
    <t>22-1767</t>
  </si>
  <si>
    <t>1920 Viva Rd</t>
  </si>
  <si>
    <t>22-1768</t>
  </si>
  <si>
    <t>1976 Chief St</t>
  </si>
  <si>
    <t>22-1772</t>
  </si>
  <si>
    <t>10601 Natural Pond Rd</t>
  </si>
  <si>
    <t>22-1770</t>
  </si>
  <si>
    <t>1978 Chief St</t>
  </si>
  <si>
    <t>22-1743</t>
  </si>
  <si>
    <t>2025 Rock Ridge Ave</t>
  </si>
  <si>
    <t>22-1742</t>
  </si>
  <si>
    <t>1983 Lili Cv</t>
  </si>
  <si>
    <t>22-1837</t>
  </si>
  <si>
    <t>1974 Lili Cv</t>
  </si>
  <si>
    <t>22-1836</t>
  </si>
  <si>
    <t>1981 Lili Cv</t>
  </si>
  <si>
    <t>22-1739</t>
  </si>
  <si>
    <t>3337 Stoneleigh Rd</t>
  </si>
  <si>
    <t>22-1724</t>
  </si>
  <si>
    <t>3313 Stoneleigh Rd</t>
  </si>
  <si>
    <t>22-1727</t>
  </si>
  <si>
    <t>2904 Spector Dr</t>
  </si>
  <si>
    <t>Court &amp; Sons Inc</t>
  </si>
  <si>
    <t>22-1738</t>
  </si>
  <si>
    <t>3317 Stoneleigh Rd</t>
  </si>
  <si>
    <t>22-1800</t>
  </si>
  <si>
    <t>3169 Tarleton Ct</t>
  </si>
  <si>
    <t>22-1910</t>
  </si>
  <si>
    <t>511 Sulphur Springs Rd</t>
  </si>
  <si>
    <t>A D Doerge</t>
  </si>
  <si>
    <t>Preferred Construction</t>
  </si>
  <si>
    <t>Fire repair</t>
  </si>
  <si>
    <t>Dewayne Mosley</t>
  </si>
  <si>
    <t>22-1822</t>
  </si>
  <si>
    <t>2600 Melba Cr</t>
  </si>
  <si>
    <t>Texas Star Propane Serv</t>
  </si>
  <si>
    <t>21-5367</t>
  </si>
  <si>
    <t>3111 Maloney Ave</t>
  </si>
  <si>
    <t>Midway Place</t>
  </si>
  <si>
    <t>22-1773</t>
  </si>
  <si>
    <t>4509 Old Hearne Rd</t>
  </si>
  <si>
    <t>Premier Pools &amp; Spas</t>
  </si>
  <si>
    <t>22-1929</t>
  </si>
  <si>
    <t>2903 Agee Ct</t>
  </si>
  <si>
    <t>21-3733</t>
  </si>
  <si>
    <t>3005 Wolfpack Loop</t>
  </si>
  <si>
    <t>Hart Lawn Care &amp; Irrigation</t>
  </si>
  <si>
    <t>22-1798</t>
  </si>
  <si>
    <t>3193 Brady Ct</t>
  </si>
  <si>
    <t>22-1797</t>
  </si>
  <si>
    <t>3156 Tarleton Ct</t>
  </si>
  <si>
    <t>22-1803</t>
  </si>
  <si>
    <t>3160 Tarleton Ct</t>
  </si>
  <si>
    <t>22-1783</t>
  </si>
  <si>
    <t>3165 Tarleton Ct</t>
  </si>
  <si>
    <t>22-1785</t>
  </si>
  <si>
    <t>3161 Tarleton Ct</t>
  </si>
  <si>
    <t>22-1786</t>
  </si>
  <si>
    <t>3180 Tarleton Ct</t>
  </si>
  <si>
    <t>22-1780</t>
  </si>
  <si>
    <t>3184 Tarleton Ct</t>
  </si>
  <si>
    <t>22-1841</t>
  </si>
  <si>
    <t>4733 Milagro Lp</t>
  </si>
  <si>
    <t>22-1840</t>
  </si>
  <si>
    <t>4735 Milagro Lp</t>
  </si>
  <si>
    <t>22-1801</t>
  </si>
  <si>
    <t>3504 Pointe Du Hoc Dr</t>
  </si>
  <si>
    <t>22-1849</t>
  </si>
  <si>
    <t>10600 Natural Pond Rd</t>
  </si>
  <si>
    <t>22-1862</t>
  </si>
  <si>
    <t>10608 Natural Pond Rd</t>
  </si>
  <si>
    <t>22-1863</t>
  </si>
  <si>
    <t>1930 Viva Rd</t>
  </si>
  <si>
    <t>22-1865</t>
  </si>
  <si>
    <t>1924 Viva Rd</t>
  </si>
  <si>
    <t>22-1864</t>
  </si>
  <si>
    <t>1922 Viva Rd</t>
  </si>
  <si>
    <t>22-1744</t>
  </si>
  <si>
    <t>2073 Mountain Wind Lp</t>
  </si>
  <si>
    <t>Autumn Lake</t>
  </si>
  <si>
    <t>Good Company Construction</t>
  </si>
  <si>
    <t>22-1916</t>
  </si>
  <si>
    <t>22-1974</t>
  </si>
  <si>
    <t>22649 Symphony Park Dr</t>
  </si>
  <si>
    <t>Americas Choice Roofing</t>
  </si>
  <si>
    <t>22-1973</t>
  </si>
  <si>
    <t>1910 Beck St</t>
  </si>
  <si>
    <t>Image Solutions</t>
  </si>
  <si>
    <t>Wall</t>
  </si>
  <si>
    <t>21-5267</t>
  </si>
  <si>
    <t>4847 Native Tree Ln</t>
  </si>
  <si>
    <t>21-4447</t>
  </si>
  <si>
    <t>4334 Fox River Ln</t>
  </si>
  <si>
    <t>21-5295</t>
  </si>
  <si>
    <t>4327 Fox River Ln</t>
  </si>
  <si>
    <t>22-1961</t>
  </si>
  <si>
    <t>1809 Groesbeck St</t>
  </si>
  <si>
    <t>Bittle</t>
  </si>
  <si>
    <t>Michael Zinglemann</t>
  </si>
  <si>
    <t>Landing repair</t>
  </si>
  <si>
    <t>22-0911</t>
  </si>
  <si>
    <t>4400 Carter Creek Pkwy #414A</t>
  </si>
  <si>
    <t>Oak Village</t>
  </si>
  <si>
    <t>Faulk &amp; Foster</t>
  </si>
  <si>
    <t>Communication shelter</t>
  </si>
  <si>
    <t>Metro Fibernet</t>
  </si>
  <si>
    <t>22-0912</t>
  </si>
  <si>
    <t>4400 Carter Creek Pkwy #414B</t>
  </si>
  <si>
    <t>22-0927</t>
  </si>
  <si>
    <t>4400 Carter Creek Pkwy #414</t>
  </si>
  <si>
    <t>Generator</t>
  </si>
  <si>
    <t>22-0452</t>
  </si>
  <si>
    <t>1828 Sandy Point Rd #100</t>
  </si>
  <si>
    <t>Forest Park</t>
  </si>
  <si>
    <t>Legancy Construction</t>
  </si>
  <si>
    <t>Jack Jensen</t>
  </si>
  <si>
    <t>22-0451</t>
  </si>
  <si>
    <t>1828 Sandy Point Rd #200</t>
  </si>
  <si>
    <t>22-0450</t>
  </si>
  <si>
    <t>1828 Sandy Point Rd #300</t>
  </si>
  <si>
    <t>22-0453</t>
  </si>
  <si>
    <t>1828 Sandy Point Rd #400</t>
  </si>
  <si>
    <t>22-0454</t>
  </si>
  <si>
    <t>1828 Sandy Point Rd #500</t>
  </si>
  <si>
    <t>22-0456</t>
  </si>
  <si>
    <t>1828 Sandy Point Rd #600</t>
  </si>
  <si>
    <t>22-0455</t>
  </si>
  <si>
    <t>1828 Sandy Point Rd #700</t>
  </si>
  <si>
    <t>22-0457</t>
  </si>
  <si>
    <t>1828 Sandy Point Rd #800</t>
  </si>
  <si>
    <t>22-0448</t>
  </si>
  <si>
    <t>1828 Sandy Point Rd #900</t>
  </si>
  <si>
    <t>21-4329</t>
  </si>
  <si>
    <t>1422 Desire Ln</t>
  </si>
  <si>
    <t>21-4327</t>
  </si>
  <si>
    <t>1424 Desire Ln</t>
  </si>
  <si>
    <t>22-1984</t>
  </si>
  <si>
    <t>2405 Toro Ln</t>
  </si>
  <si>
    <t>22-1985</t>
  </si>
  <si>
    <t>2407 Toro Ln</t>
  </si>
  <si>
    <t>22-1986</t>
  </si>
  <si>
    <t>2409 Toro Ln</t>
  </si>
  <si>
    <t>22-1987</t>
  </si>
  <si>
    <t>2411 Toro Ln</t>
  </si>
  <si>
    <t>22-1847</t>
  </si>
  <si>
    <t>4400 Kingsdale Dr</t>
  </si>
  <si>
    <t>Brookhaven</t>
  </si>
  <si>
    <t>Houston Pool Design</t>
  </si>
  <si>
    <t>22-1517</t>
  </si>
  <si>
    <t>609 W 26th St</t>
  </si>
  <si>
    <t>Pools by Brannon</t>
  </si>
  <si>
    <t>22-0747</t>
  </si>
  <si>
    <t>3509 Castine Ct</t>
  </si>
  <si>
    <t>Brazos Valley Greenscapes</t>
  </si>
  <si>
    <t>21-5264</t>
  </si>
  <si>
    <t>1929 Shimla Ct</t>
  </si>
  <si>
    <t>21-5269</t>
  </si>
  <si>
    <t>4857 Native Tree Ln</t>
  </si>
  <si>
    <t>21-5208</t>
  </si>
  <si>
    <t>1804 Thorndyke Ln</t>
  </si>
  <si>
    <t>22-0773</t>
  </si>
  <si>
    <t>3517 Abingdon Cv</t>
  </si>
  <si>
    <t>21-5356</t>
  </si>
  <si>
    <t>1926 Viva Rd</t>
  </si>
  <si>
    <t>21-4810</t>
  </si>
  <si>
    <t>1936 Viva Rd</t>
  </si>
  <si>
    <t>21-4521</t>
  </si>
  <si>
    <t>4224 Peregrine Way</t>
  </si>
  <si>
    <t>21-5248</t>
  </si>
  <si>
    <t>1806 Thorndyke Ln</t>
  </si>
  <si>
    <t>21-4312</t>
  </si>
  <si>
    <t>4105 Hennepin Ct</t>
  </si>
  <si>
    <t>Texas Landscape Creations</t>
  </si>
  <si>
    <t>22-0079</t>
  </si>
  <si>
    <t>1916 Shimla Ct</t>
  </si>
  <si>
    <t>22-0078</t>
  </si>
  <si>
    <t>1914 Shimla Ct</t>
  </si>
  <si>
    <t>22-2018</t>
  </si>
  <si>
    <t>601 Hall St</t>
  </si>
  <si>
    <t>Coulters West Side</t>
  </si>
  <si>
    <t>Jennifer Guevara</t>
  </si>
  <si>
    <t>22-1992</t>
  </si>
  <si>
    <t>905 Cole St</t>
  </si>
  <si>
    <t>Cole</t>
  </si>
  <si>
    <t>Julian Santibanez</t>
  </si>
  <si>
    <t>22-1993</t>
  </si>
  <si>
    <t>2220 Cavitt Ave</t>
  </si>
  <si>
    <t>Hillcrest</t>
  </si>
  <si>
    <t>Alton Walton</t>
  </si>
  <si>
    <t>22-1911</t>
  </si>
  <si>
    <t>1506 Juniper St</t>
  </si>
  <si>
    <t>Lopez</t>
  </si>
  <si>
    <t>Eugene Jenkins</t>
  </si>
  <si>
    <t>22-2026</t>
  </si>
  <si>
    <t>909 Beck St</t>
  </si>
  <si>
    <t>Roberts</t>
  </si>
  <si>
    <t>Ismael Garcia</t>
  </si>
  <si>
    <t>22-1990</t>
  </si>
  <si>
    <t>805 S Gordon St</t>
  </si>
  <si>
    <t>22-2016</t>
  </si>
  <si>
    <t>1300 Antone St</t>
  </si>
  <si>
    <t>Berger</t>
  </si>
  <si>
    <t xml:space="preserve">C&amp;S Landscaping </t>
  </si>
  <si>
    <t>22-2020</t>
  </si>
  <si>
    <t>219 Monterrey St</t>
  </si>
  <si>
    <t>Dansby Heights</t>
  </si>
  <si>
    <t>David Ramirez</t>
  </si>
  <si>
    <t>22-1669</t>
  </si>
  <si>
    <t>21-5360</t>
  </si>
  <si>
    <t>1932 Viva Rd</t>
  </si>
  <si>
    <t>22-1817</t>
  </si>
  <si>
    <t>4105 Vintage Estates Ct</t>
  </si>
  <si>
    <t>22-1835</t>
  </si>
  <si>
    <t>5016 Grayson Way</t>
  </si>
  <si>
    <t>Hall Homes LLC</t>
  </si>
  <si>
    <t>22-1827</t>
  </si>
  <si>
    <t>4300 Fox River Ln</t>
  </si>
  <si>
    <t>22-1839</t>
  </si>
  <si>
    <t>4653 River Valley Dr</t>
  </si>
  <si>
    <t>22-1927</t>
  </si>
  <si>
    <t>4649 River Valley Dr</t>
  </si>
  <si>
    <t>22-1953</t>
  </si>
  <si>
    <t>2918 Sweet Gum Dr</t>
  </si>
  <si>
    <t>Allen Forest</t>
  </si>
  <si>
    <t>22-1921</t>
  </si>
  <si>
    <t>709 E MLK St</t>
  </si>
  <si>
    <t>22-2044</t>
  </si>
  <si>
    <t>1901 Anita St</t>
  </si>
  <si>
    <t>Ben Milam</t>
  </si>
  <si>
    <t>22-1964</t>
  </si>
  <si>
    <t>3189 Brady Ct</t>
  </si>
  <si>
    <t>22-1943</t>
  </si>
  <si>
    <t>6000 Crest Bridge Ct</t>
  </si>
  <si>
    <t>22-1944</t>
  </si>
  <si>
    <t>6001 Crest Bridge Ct</t>
  </si>
  <si>
    <t>22-1948</t>
  </si>
  <si>
    <t>6005 Crest Bridge Ct</t>
  </si>
  <si>
    <t>22-1942</t>
  </si>
  <si>
    <t>6009 Crest Bridge Ct</t>
  </si>
  <si>
    <t>22-1951</t>
  </si>
  <si>
    <t>6013 Crest Bridge Ct</t>
  </si>
  <si>
    <t>22-1946</t>
  </si>
  <si>
    <t>6017 Crest Bridge Ct</t>
  </si>
  <si>
    <t>22-1945</t>
  </si>
  <si>
    <t>6021 Crest Bridge Ct</t>
  </si>
  <si>
    <t>22-1950</t>
  </si>
  <si>
    <t>6015 Crest Bridge Ct</t>
  </si>
  <si>
    <t>22-1947</t>
  </si>
  <si>
    <t>6029 Crest Bridge Ct</t>
  </si>
  <si>
    <t>22-1949</t>
  </si>
  <si>
    <t>6033 Crest Bridge Ct</t>
  </si>
  <si>
    <t>22-1890</t>
  </si>
  <si>
    <t>2201 Yellowstone Dr</t>
  </si>
  <si>
    <t>Park Forest</t>
  </si>
  <si>
    <t>AGG General Contracting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</si>
</sst>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4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3" fontId="7" fillId="0" borderId="6" xfId="0" applyNumberFormat="1" applyFont="1" applyBorder="1" applyAlignment="1">
      <alignment horizontal="right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66" fontId="7" fillId="0" borderId="4" xfId="0" applyNumberFormat="1" applyFont="1" applyFill="1" applyBorder="1" applyAlignment="1">
      <alignment horizontal="left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0" fontId="11" fillId="3" borderId="1" xfId="0" applyFont="1" applyFill="1" applyBorder="1" applyAlignment="1">
      <alignment horizontal="center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0" borderId="1" xfId="0" applyNumberFormat="1" applyFont="1" applyFill="1" applyBorder="1" applyAlignment="1">
      <alignment horizontal="left"/>
    </xf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14" fontId="2" fillId="0" borderId="0" xfId="0" applyNumberFormat="1" applyFont="1" applyFill="1" applyBorder="1" applyAlignment="1" applyProtection="1">
      <alignment horizontal="center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showWhiteSpace="0" view="pageLayout" topLeftCell="A2" zoomScaleNormal="100" workbookViewId="0">
      <selection activeCell="D16" sqref="D16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6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6"/>
      <c r="B1" s="305" t="s">
        <v>15</v>
      </c>
      <c r="C1" s="305"/>
      <c r="D1" s="305"/>
      <c r="E1" s="306"/>
      <c r="F1" s="257"/>
      <c r="G1" s="257"/>
      <c r="H1" s="257"/>
      <c r="I1" s="258"/>
    </row>
    <row r="2" spans="1:17" s="16" customFormat="1" ht="21" customHeight="1" x14ac:dyDescent="0.25">
      <c r="A2" s="303" t="s">
        <v>54</v>
      </c>
      <c r="B2" s="259"/>
      <c r="C2" s="259"/>
      <c r="D2" s="260"/>
      <c r="E2" s="261"/>
      <c r="F2" s="303" t="s">
        <v>55</v>
      </c>
      <c r="G2" s="259"/>
      <c r="H2" s="259"/>
      <c r="I2" s="262"/>
    </row>
    <row r="3" spans="1:17" ht="19.5" customHeight="1" x14ac:dyDescent="0.25">
      <c r="A3" s="263" t="s">
        <v>21</v>
      </c>
      <c r="B3" s="264" t="s">
        <v>32</v>
      </c>
      <c r="C3" s="264" t="s">
        <v>52</v>
      </c>
      <c r="D3" s="264" t="s">
        <v>6</v>
      </c>
      <c r="E3" s="265"/>
      <c r="F3" s="263" t="s">
        <v>21</v>
      </c>
      <c r="G3" s="264" t="s">
        <v>32</v>
      </c>
      <c r="H3" s="264" t="s">
        <v>52</v>
      </c>
      <c r="I3" s="266" t="s">
        <v>6</v>
      </c>
    </row>
    <row r="4" spans="1:17" ht="18" customHeight="1" x14ac:dyDescent="0.2">
      <c r="A4" s="267" t="s">
        <v>48</v>
      </c>
      <c r="B4" s="268">
        <v>133</v>
      </c>
      <c r="C4" s="269"/>
      <c r="D4" s="270">
        <v>27786715</v>
      </c>
      <c r="E4" s="265"/>
      <c r="F4" s="267" t="s">
        <v>48</v>
      </c>
      <c r="G4" s="268">
        <v>93</v>
      </c>
      <c r="H4" s="269"/>
      <c r="I4" s="270">
        <v>16271456</v>
      </c>
    </row>
    <row r="5" spans="1:17" ht="15.75" customHeight="1" x14ac:dyDescent="0.2">
      <c r="A5" s="267" t="s">
        <v>49</v>
      </c>
      <c r="B5" s="268">
        <v>0</v>
      </c>
      <c r="C5" s="269"/>
      <c r="D5" s="270">
        <v>0</v>
      </c>
      <c r="E5" s="265"/>
      <c r="F5" s="267" t="s">
        <v>49</v>
      </c>
      <c r="G5" s="268">
        <v>5</v>
      </c>
      <c r="H5" s="269"/>
      <c r="I5" s="270">
        <v>770742</v>
      </c>
    </row>
    <row r="6" spans="1:17" ht="15.75" customHeight="1" x14ac:dyDescent="0.2">
      <c r="A6" s="267" t="s">
        <v>38</v>
      </c>
      <c r="B6" s="268">
        <v>0</v>
      </c>
      <c r="C6" s="269"/>
      <c r="D6" s="270">
        <v>0</v>
      </c>
      <c r="E6" s="265"/>
      <c r="F6" s="267" t="s">
        <v>38</v>
      </c>
      <c r="G6" s="268">
        <v>0</v>
      </c>
      <c r="H6" s="269"/>
      <c r="I6" s="270">
        <v>0</v>
      </c>
    </row>
    <row r="7" spans="1:17" ht="15" customHeight="1" x14ac:dyDescent="0.2">
      <c r="A7" s="267" t="s">
        <v>36</v>
      </c>
      <c r="B7" s="268">
        <v>0</v>
      </c>
      <c r="C7" s="269"/>
      <c r="D7" s="270">
        <v>0</v>
      </c>
      <c r="E7" s="265"/>
      <c r="F7" s="267" t="s">
        <v>36</v>
      </c>
      <c r="G7" s="268">
        <v>0</v>
      </c>
      <c r="H7" s="269"/>
      <c r="I7" s="270">
        <v>0</v>
      </c>
    </row>
    <row r="8" spans="1:17" ht="15" customHeight="1" x14ac:dyDescent="0.2">
      <c r="A8" s="267" t="s">
        <v>37</v>
      </c>
      <c r="B8" s="268">
        <v>0</v>
      </c>
      <c r="C8" s="271"/>
      <c r="D8" s="272">
        <v>0</v>
      </c>
      <c r="E8" s="265"/>
      <c r="F8" s="267" t="s">
        <v>37</v>
      </c>
      <c r="G8" s="268">
        <v>0</v>
      </c>
      <c r="H8" s="271"/>
      <c r="I8" s="272">
        <v>0</v>
      </c>
    </row>
    <row r="9" spans="1:17" ht="15" customHeight="1" x14ac:dyDescent="0.2">
      <c r="A9" s="267" t="s">
        <v>23</v>
      </c>
      <c r="B9" s="268">
        <v>67</v>
      </c>
      <c r="C9" s="271"/>
      <c r="D9" s="272">
        <v>1172803</v>
      </c>
      <c r="E9" s="265"/>
      <c r="F9" s="267" t="s">
        <v>23</v>
      </c>
      <c r="G9" s="268">
        <v>296</v>
      </c>
      <c r="H9" s="271"/>
      <c r="I9" s="272">
        <v>3151561</v>
      </c>
    </row>
    <row r="10" spans="1:17" ht="15.75" customHeight="1" x14ac:dyDescent="0.2">
      <c r="A10" s="267" t="s">
        <v>14</v>
      </c>
      <c r="B10" s="268">
        <v>2</v>
      </c>
      <c r="C10" s="271"/>
      <c r="D10" s="272">
        <v>160000</v>
      </c>
      <c r="E10" s="265"/>
      <c r="F10" s="267" t="s">
        <v>14</v>
      </c>
      <c r="G10" s="268">
        <v>6</v>
      </c>
      <c r="H10" s="271"/>
      <c r="I10" s="272">
        <v>369700</v>
      </c>
    </row>
    <row r="11" spans="1:17" ht="15.75" customHeight="1" x14ac:dyDescent="0.2">
      <c r="A11" s="267" t="s">
        <v>10</v>
      </c>
      <c r="B11" s="273">
        <v>6</v>
      </c>
      <c r="C11" s="271"/>
      <c r="D11" s="272">
        <v>0</v>
      </c>
      <c r="E11" s="265"/>
      <c r="F11" s="267" t="s">
        <v>10</v>
      </c>
      <c r="G11" s="273">
        <v>7</v>
      </c>
      <c r="H11" s="271"/>
      <c r="I11" s="272">
        <v>0</v>
      </c>
    </row>
    <row r="12" spans="1:17" ht="15" customHeight="1" x14ac:dyDescent="0.2">
      <c r="A12" s="267" t="s">
        <v>22</v>
      </c>
      <c r="B12" s="268">
        <v>7</v>
      </c>
      <c r="C12" s="271"/>
      <c r="D12" s="272">
        <v>395000</v>
      </c>
      <c r="E12" s="265"/>
      <c r="F12" s="267" t="s">
        <v>22</v>
      </c>
      <c r="G12" s="268">
        <v>11</v>
      </c>
      <c r="H12" s="271"/>
      <c r="I12" s="272">
        <v>35979724</v>
      </c>
      <c r="Q12" s="24"/>
    </row>
    <row r="13" spans="1:17" ht="15.75" customHeight="1" x14ac:dyDescent="0.2">
      <c r="A13" s="267" t="s">
        <v>39</v>
      </c>
      <c r="B13" s="268">
        <v>23</v>
      </c>
      <c r="C13" s="271"/>
      <c r="D13" s="272">
        <v>5948800</v>
      </c>
      <c r="E13" s="265"/>
      <c r="F13" s="267" t="s">
        <v>39</v>
      </c>
      <c r="G13" s="268">
        <v>22</v>
      </c>
      <c r="H13" s="271"/>
      <c r="I13" s="272">
        <v>1148600</v>
      </c>
    </row>
    <row r="14" spans="1:17" ht="15.75" customHeight="1" x14ac:dyDescent="0.2">
      <c r="A14" s="267" t="s">
        <v>9</v>
      </c>
      <c r="B14" s="268">
        <v>4</v>
      </c>
      <c r="C14" s="271"/>
      <c r="D14" s="272">
        <v>182925</v>
      </c>
      <c r="E14" s="265"/>
      <c r="F14" s="267" t="s">
        <v>9</v>
      </c>
      <c r="G14" s="268">
        <v>5</v>
      </c>
      <c r="H14" s="271"/>
      <c r="I14" s="272">
        <v>330400</v>
      </c>
    </row>
    <row r="15" spans="1:17" ht="15" customHeight="1" x14ac:dyDescent="0.2">
      <c r="A15" s="274" t="s">
        <v>11</v>
      </c>
      <c r="B15" s="275">
        <v>4</v>
      </c>
      <c r="C15" s="276"/>
      <c r="D15" s="277">
        <v>0</v>
      </c>
      <c r="E15" s="265"/>
      <c r="F15" s="274" t="s">
        <v>11</v>
      </c>
      <c r="G15" s="275">
        <v>30</v>
      </c>
      <c r="H15" s="276"/>
      <c r="I15" s="277">
        <v>0</v>
      </c>
    </row>
    <row r="16" spans="1:17" ht="16.5" customHeight="1" x14ac:dyDescent="0.25">
      <c r="A16" s="278" t="s">
        <v>13</v>
      </c>
      <c r="B16" s="279">
        <f>SUM(B4:B15)</f>
        <v>246</v>
      </c>
      <c r="C16" s="298">
        <f>SUM(C4:C15)</f>
        <v>0</v>
      </c>
      <c r="D16" s="280">
        <f>SUM(D4:D15)</f>
        <v>35646243</v>
      </c>
      <c r="E16" s="265"/>
      <c r="F16" s="278" t="s">
        <v>13</v>
      </c>
      <c r="G16" s="279">
        <f>SUM(G4:G15)</f>
        <v>475</v>
      </c>
      <c r="H16" s="281">
        <f>SUM(H4:H15)</f>
        <v>0</v>
      </c>
      <c r="I16" s="282">
        <f>SUM(I4:I15)</f>
        <v>58022183</v>
      </c>
    </row>
    <row r="17" spans="1:11" ht="18.75" customHeight="1" x14ac:dyDescent="0.2">
      <c r="A17" s="283"/>
      <c r="B17" s="284"/>
      <c r="C17" s="284"/>
      <c r="D17" s="284"/>
      <c r="E17" s="265"/>
      <c r="F17" s="284"/>
      <c r="G17" s="284"/>
      <c r="H17" s="284"/>
      <c r="I17" s="285"/>
    </row>
    <row r="18" spans="1:11" ht="18" x14ac:dyDescent="0.25">
      <c r="A18" s="304" t="s">
        <v>57</v>
      </c>
      <c r="B18" s="286"/>
      <c r="C18" s="287"/>
      <c r="D18" s="288"/>
      <c r="E18" s="265"/>
      <c r="F18" s="304" t="s">
        <v>56</v>
      </c>
      <c r="G18" s="286"/>
      <c r="H18" s="287"/>
      <c r="I18" s="289"/>
    </row>
    <row r="19" spans="1:11" ht="21" customHeight="1" x14ac:dyDescent="0.25">
      <c r="A19" s="290" t="s">
        <v>21</v>
      </c>
      <c r="B19" s="291" t="s">
        <v>32</v>
      </c>
      <c r="C19" s="291" t="s">
        <v>52</v>
      </c>
      <c r="D19" s="291" t="s">
        <v>6</v>
      </c>
      <c r="E19" s="261"/>
      <c r="F19" s="290" t="s">
        <v>21</v>
      </c>
      <c r="G19" s="291" t="s">
        <v>32</v>
      </c>
      <c r="H19" s="292"/>
      <c r="I19" s="293" t="s">
        <v>6</v>
      </c>
    </row>
    <row r="20" spans="1:11" ht="17.25" customHeight="1" x14ac:dyDescent="0.2">
      <c r="A20" s="294" t="s">
        <v>48</v>
      </c>
      <c r="B20" s="268">
        <f>B4+365</f>
        <v>498</v>
      </c>
      <c r="C20" s="269"/>
      <c r="D20" s="270">
        <f>D4+71598580</f>
        <v>99385295</v>
      </c>
      <c r="E20" s="265"/>
      <c r="F20" s="294" t="s">
        <v>48</v>
      </c>
      <c r="G20" s="268">
        <v>428</v>
      </c>
      <c r="H20" s="269"/>
      <c r="I20" s="270">
        <v>82493430</v>
      </c>
    </row>
    <row r="21" spans="1:11" ht="15" customHeight="1" x14ac:dyDescent="0.2">
      <c r="A21" s="294" t="s">
        <v>49</v>
      </c>
      <c r="B21" s="268">
        <f>B5+2</f>
        <v>2</v>
      </c>
      <c r="C21" s="269"/>
      <c r="D21" s="270">
        <f>D5+1248505</f>
        <v>1248505</v>
      </c>
      <c r="E21" s="265"/>
      <c r="F21" s="294" t="s">
        <v>49</v>
      </c>
      <c r="G21" s="268">
        <v>26</v>
      </c>
      <c r="H21" s="269"/>
      <c r="I21" s="270">
        <v>3377506</v>
      </c>
    </row>
    <row r="22" spans="1:11" ht="15" customHeight="1" x14ac:dyDescent="0.2">
      <c r="A22" s="294" t="s">
        <v>38</v>
      </c>
      <c r="B22" s="268">
        <f>B6+0</f>
        <v>0</v>
      </c>
      <c r="C22" s="269"/>
      <c r="D22" s="270">
        <f>D6+0</f>
        <v>0</v>
      </c>
      <c r="E22" s="265"/>
      <c r="F22" s="294" t="s">
        <v>38</v>
      </c>
      <c r="G22" s="268">
        <v>0</v>
      </c>
      <c r="H22" s="269"/>
      <c r="I22" s="270">
        <v>0</v>
      </c>
    </row>
    <row r="23" spans="1:11" ht="16.5" customHeight="1" x14ac:dyDescent="0.2">
      <c r="A23" s="294" t="s">
        <v>36</v>
      </c>
      <c r="B23" s="268">
        <f>B7+7</f>
        <v>7</v>
      </c>
      <c r="C23" s="269">
        <v>28</v>
      </c>
      <c r="D23" s="270">
        <f>D7+3261456</f>
        <v>3261456</v>
      </c>
      <c r="E23" s="265"/>
      <c r="F23" s="294" t="s">
        <v>36</v>
      </c>
      <c r="G23" s="268">
        <v>0</v>
      </c>
      <c r="H23" s="269"/>
      <c r="I23" s="270">
        <v>0</v>
      </c>
    </row>
    <row r="24" spans="1:11" ht="17.25" customHeight="1" x14ac:dyDescent="0.2">
      <c r="A24" s="294" t="s">
        <v>37</v>
      </c>
      <c r="B24" s="268">
        <f>B8+9</f>
        <v>9</v>
      </c>
      <c r="C24" s="271">
        <v>75</v>
      </c>
      <c r="D24" s="272">
        <f>D8+9027352</f>
        <v>9027352</v>
      </c>
      <c r="E24" s="265"/>
      <c r="F24" s="294" t="s">
        <v>37</v>
      </c>
      <c r="G24" s="268">
        <v>0</v>
      </c>
      <c r="H24" s="271"/>
      <c r="I24" s="272">
        <v>0</v>
      </c>
    </row>
    <row r="25" spans="1:11" ht="17.25" customHeight="1" x14ac:dyDescent="0.2">
      <c r="A25" s="295" t="s">
        <v>23</v>
      </c>
      <c r="B25" s="268">
        <f>B9+236</f>
        <v>303</v>
      </c>
      <c r="C25" s="271"/>
      <c r="D25" s="272">
        <f>D9+5999385</f>
        <v>7172188</v>
      </c>
      <c r="E25" s="296"/>
      <c r="F25" s="295" t="s">
        <v>23</v>
      </c>
      <c r="G25" s="268">
        <v>695</v>
      </c>
      <c r="H25" s="271"/>
      <c r="I25" s="272">
        <v>7481152</v>
      </c>
    </row>
    <row r="26" spans="1:11" ht="16.5" customHeight="1" x14ac:dyDescent="0.2">
      <c r="A26" s="295" t="s">
        <v>14</v>
      </c>
      <c r="B26" s="268">
        <f>B10+10</f>
        <v>12</v>
      </c>
      <c r="C26" s="271"/>
      <c r="D26" s="272">
        <f>D10+763900</f>
        <v>923900</v>
      </c>
      <c r="E26" s="296"/>
      <c r="F26" s="295" t="s">
        <v>14</v>
      </c>
      <c r="G26" s="268">
        <v>19</v>
      </c>
      <c r="H26" s="271"/>
      <c r="I26" s="272">
        <v>1014049</v>
      </c>
    </row>
    <row r="27" spans="1:11" ht="15" customHeight="1" x14ac:dyDescent="0.2">
      <c r="A27" s="295" t="s">
        <v>10</v>
      </c>
      <c r="B27" s="273">
        <f>B11+32</f>
        <v>38</v>
      </c>
      <c r="C27" s="271"/>
      <c r="D27" s="272">
        <f>D11+0</f>
        <v>0</v>
      </c>
      <c r="E27" s="296"/>
      <c r="F27" s="295" t="s">
        <v>10</v>
      </c>
      <c r="G27" s="273">
        <v>39</v>
      </c>
      <c r="H27" s="271"/>
      <c r="I27" s="272">
        <v>0</v>
      </c>
      <c r="K27" s="15"/>
    </row>
    <row r="28" spans="1:11" ht="16.5" customHeight="1" x14ac:dyDescent="0.2">
      <c r="A28" s="295" t="s">
        <v>22</v>
      </c>
      <c r="B28" s="268">
        <f>B12+31</f>
        <v>38</v>
      </c>
      <c r="C28" s="271"/>
      <c r="D28" s="272">
        <f>D12+41237126</f>
        <v>41632126</v>
      </c>
      <c r="E28" s="296"/>
      <c r="F28" s="295" t="s">
        <v>22</v>
      </c>
      <c r="G28" s="268">
        <v>54</v>
      </c>
      <c r="H28" s="271"/>
      <c r="I28" s="272">
        <v>58154289</v>
      </c>
    </row>
    <row r="29" spans="1:11" ht="16.5" customHeight="1" x14ac:dyDescent="0.2">
      <c r="A29" s="295" t="s">
        <v>39</v>
      </c>
      <c r="B29" s="268">
        <f>B13+68</f>
        <v>91</v>
      </c>
      <c r="C29" s="271"/>
      <c r="D29" s="272">
        <f>D13+21841808</f>
        <v>27790608</v>
      </c>
      <c r="E29" s="296"/>
      <c r="F29" s="295" t="s">
        <v>39</v>
      </c>
      <c r="G29" s="268">
        <v>100</v>
      </c>
      <c r="H29" s="271"/>
      <c r="I29" s="272">
        <v>19667706</v>
      </c>
    </row>
    <row r="30" spans="1:11" ht="15.75" customHeight="1" x14ac:dyDescent="0.2">
      <c r="A30" s="294" t="s">
        <v>9</v>
      </c>
      <c r="B30" s="268">
        <f>B14+16</f>
        <v>20</v>
      </c>
      <c r="C30" s="271"/>
      <c r="D30" s="272">
        <f>D14+1074525</f>
        <v>1257450</v>
      </c>
      <c r="E30" s="265"/>
      <c r="F30" s="294" t="s">
        <v>9</v>
      </c>
      <c r="G30" s="268">
        <v>24</v>
      </c>
      <c r="H30" s="271"/>
      <c r="I30" s="272">
        <v>1433135</v>
      </c>
    </row>
    <row r="31" spans="1:11" ht="16.5" customHeight="1" x14ac:dyDescent="0.2">
      <c r="A31" s="294" t="s">
        <v>11</v>
      </c>
      <c r="B31" s="275">
        <f>B15+49</f>
        <v>53</v>
      </c>
      <c r="C31" s="276"/>
      <c r="D31" s="277">
        <f>D15+0</f>
        <v>0</v>
      </c>
      <c r="E31" s="265"/>
      <c r="F31" s="294" t="s">
        <v>11</v>
      </c>
      <c r="G31" s="275">
        <v>75</v>
      </c>
      <c r="H31" s="276"/>
      <c r="I31" s="277">
        <v>0</v>
      </c>
    </row>
    <row r="32" spans="1:11" ht="15.75" customHeight="1" x14ac:dyDescent="0.25">
      <c r="A32" s="278" t="s">
        <v>13</v>
      </c>
      <c r="B32" s="297">
        <f>SUM(B20:B31)</f>
        <v>1071</v>
      </c>
      <c r="C32" s="298">
        <f>SUM(C20:C31)</f>
        <v>103</v>
      </c>
      <c r="D32" s="299">
        <f>SUM(D20:D31)</f>
        <v>191698880</v>
      </c>
      <c r="E32" s="300"/>
      <c r="F32" s="278" t="s">
        <v>13</v>
      </c>
      <c r="G32" s="301">
        <f>SUM(G20:G31)</f>
        <v>1460</v>
      </c>
      <c r="H32" s="281">
        <f>SUM(H20:H31)</f>
        <v>0</v>
      </c>
      <c r="I32" s="302">
        <f>SUM(I20:I31)</f>
        <v>173621267</v>
      </c>
    </row>
    <row r="33" spans="2:4" ht="15.75" customHeight="1" x14ac:dyDescent="0.2">
      <c r="B33" s="24"/>
      <c r="C33" s="24">
        <f>SUM(C20:C32)</f>
        <v>206</v>
      </c>
      <c r="D33" s="24"/>
    </row>
    <row r="34" spans="2:4" ht="16.5" customHeight="1" x14ac:dyDescent="0.2">
      <c r="C34" s="312"/>
      <c r="D34" s="14"/>
    </row>
    <row r="35" spans="2:4" x14ac:dyDescent="0.2">
      <c r="C35" s="312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80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05"/>
  <sheetViews>
    <sheetView topLeftCell="A40" zoomScale="115" zoomScaleNormal="115" workbookViewId="0">
      <selection activeCell="C59" sqref="C59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25" t="s">
        <v>50</v>
      </c>
      <c r="B1" s="326"/>
      <c r="C1" s="326"/>
      <c r="D1" s="35"/>
      <c r="E1" s="36"/>
      <c r="F1" s="36"/>
      <c r="G1" s="36"/>
      <c r="H1" s="181"/>
      <c r="I1" s="229"/>
      <c r="J1" s="35"/>
      <c r="K1" s="36"/>
      <c r="L1" s="35"/>
      <c r="M1" s="247"/>
    </row>
    <row r="2" spans="1:21" ht="15" customHeight="1" x14ac:dyDescent="0.2">
      <c r="A2" s="230" t="s">
        <v>0</v>
      </c>
      <c r="B2" s="231" t="s">
        <v>17</v>
      </c>
      <c r="C2" s="232" t="s">
        <v>2</v>
      </c>
      <c r="D2" s="232" t="s">
        <v>3</v>
      </c>
      <c r="E2" s="233" t="s">
        <v>20</v>
      </c>
      <c r="F2" s="234" t="s">
        <v>18</v>
      </c>
      <c r="G2" s="234" t="s">
        <v>5</v>
      </c>
      <c r="H2" s="232" t="s">
        <v>19</v>
      </c>
      <c r="I2" s="244" t="s">
        <v>40</v>
      </c>
      <c r="J2" s="246" t="s">
        <v>29</v>
      </c>
      <c r="K2" s="235" t="s">
        <v>30</v>
      </c>
      <c r="L2" s="236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166">
        <v>44683</v>
      </c>
      <c r="B3" s="71" t="s">
        <v>153</v>
      </c>
      <c r="C3" s="72" t="s">
        <v>154</v>
      </c>
      <c r="D3" s="249" t="s">
        <v>155</v>
      </c>
      <c r="E3" s="202">
        <v>1</v>
      </c>
      <c r="F3" s="203">
        <v>3</v>
      </c>
      <c r="G3" s="203">
        <v>2</v>
      </c>
      <c r="H3" s="212" t="s">
        <v>156</v>
      </c>
      <c r="I3" s="83">
        <v>1</v>
      </c>
      <c r="J3" s="75">
        <v>1478</v>
      </c>
      <c r="K3" s="100">
        <v>564</v>
      </c>
      <c r="L3" s="165">
        <v>148500</v>
      </c>
      <c r="M3" s="2"/>
    </row>
    <row r="4" spans="1:21" ht="15" customHeight="1" x14ac:dyDescent="0.2">
      <c r="A4" s="166">
        <v>44683</v>
      </c>
      <c r="B4" s="71" t="s">
        <v>169</v>
      </c>
      <c r="C4" s="72" t="s">
        <v>170</v>
      </c>
      <c r="D4" s="72" t="s">
        <v>171</v>
      </c>
      <c r="E4" s="202">
        <v>3</v>
      </c>
      <c r="F4" s="203">
        <v>5</v>
      </c>
      <c r="G4" s="203">
        <v>10</v>
      </c>
      <c r="H4" s="212" t="s">
        <v>172</v>
      </c>
      <c r="I4" s="83">
        <v>1</v>
      </c>
      <c r="J4" s="208">
        <v>1307</v>
      </c>
      <c r="K4" s="100">
        <v>530</v>
      </c>
      <c r="L4" s="165">
        <v>184000</v>
      </c>
    </row>
    <row r="5" spans="1:21" ht="15" customHeight="1" x14ac:dyDescent="0.2">
      <c r="A5" s="210">
        <v>44683</v>
      </c>
      <c r="B5" s="211" t="s">
        <v>173</v>
      </c>
      <c r="C5" s="212" t="s">
        <v>174</v>
      </c>
      <c r="D5" s="212" t="s">
        <v>171</v>
      </c>
      <c r="E5" s="202">
        <v>3</v>
      </c>
      <c r="F5" s="237">
        <v>6</v>
      </c>
      <c r="G5" s="237">
        <v>10</v>
      </c>
      <c r="H5" s="212" t="s">
        <v>172</v>
      </c>
      <c r="I5" s="81">
        <v>1</v>
      </c>
      <c r="J5" s="238">
        <v>1523</v>
      </c>
      <c r="K5" s="239">
        <v>574</v>
      </c>
      <c r="L5" s="165">
        <v>195000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210">
        <v>44683</v>
      </c>
      <c r="B6" s="211" t="s">
        <v>192</v>
      </c>
      <c r="C6" s="212" t="s">
        <v>193</v>
      </c>
      <c r="D6" s="212" t="s">
        <v>194</v>
      </c>
      <c r="E6" s="202">
        <v>3</v>
      </c>
      <c r="F6" s="237">
        <v>39</v>
      </c>
      <c r="G6" s="237">
        <v>21</v>
      </c>
      <c r="H6" s="212" t="s">
        <v>195</v>
      </c>
      <c r="I6" s="81">
        <v>1</v>
      </c>
      <c r="J6" s="238">
        <v>2036</v>
      </c>
      <c r="K6" s="239">
        <v>547</v>
      </c>
      <c r="L6" s="165">
        <v>185976</v>
      </c>
    </row>
    <row r="7" spans="1:21" ht="15" customHeight="1" x14ac:dyDescent="0.2">
      <c r="A7" s="321">
        <v>44684</v>
      </c>
      <c r="B7" s="71" t="s">
        <v>175</v>
      </c>
      <c r="C7" s="72" t="s">
        <v>176</v>
      </c>
      <c r="D7" s="72" t="s">
        <v>155</v>
      </c>
      <c r="E7" s="202">
        <v>1</v>
      </c>
      <c r="F7" s="207">
        <v>1</v>
      </c>
      <c r="G7" s="72">
        <v>2</v>
      </c>
      <c r="H7" s="72" t="s">
        <v>177</v>
      </c>
      <c r="I7" s="83">
        <v>1</v>
      </c>
      <c r="J7" s="208">
        <v>1514</v>
      </c>
      <c r="K7" s="100">
        <v>581</v>
      </c>
      <c r="L7" s="165">
        <v>138570</v>
      </c>
    </row>
    <row r="8" spans="1:21" ht="15" customHeight="1" x14ac:dyDescent="0.2">
      <c r="A8" s="210">
        <v>44684</v>
      </c>
      <c r="B8" s="211" t="s">
        <v>178</v>
      </c>
      <c r="C8" s="212" t="s">
        <v>179</v>
      </c>
      <c r="D8" s="212" t="s">
        <v>155</v>
      </c>
      <c r="E8" s="202">
        <v>1</v>
      </c>
      <c r="F8" s="237">
        <v>9</v>
      </c>
      <c r="G8" s="237">
        <v>2</v>
      </c>
      <c r="H8" s="212" t="s">
        <v>177</v>
      </c>
      <c r="I8" s="81">
        <v>1</v>
      </c>
      <c r="J8" s="238">
        <v>1514</v>
      </c>
      <c r="K8" s="239">
        <v>581</v>
      </c>
      <c r="L8" s="165">
        <v>138270</v>
      </c>
      <c r="M8" s="2"/>
    </row>
    <row r="9" spans="1:21" ht="15" customHeight="1" x14ac:dyDescent="0.2">
      <c r="A9" s="210">
        <v>44684</v>
      </c>
      <c r="B9" s="211" t="s">
        <v>188</v>
      </c>
      <c r="C9" s="212" t="s">
        <v>189</v>
      </c>
      <c r="D9" s="212" t="s">
        <v>190</v>
      </c>
      <c r="E9" s="202">
        <v>1</v>
      </c>
      <c r="F9" s="237">
        <v>1</v>
      </c>
      <c r="G9" s="237">
        <v>1</v>
      </c>
      <c r="H9" s="212" t="s">
        <v>191</v>
      </c>
      <c r="I9" s="81">
        <v>1</v>
      </c>
      <c r="J9" s="238">
        <v>2100</v>
      </c>
      <c r="K9" s="239">
        <v>640</v>
      </c>
      <c r="L9" s="165">
        <v>250000</v>
      </c>
      <c r="M9" s="2"/>
      <c r="N9" s="2"/>
    </row>
    <row r="10" spans="1:21" ht="15" customHeight="1" x14ac:dyDescent="0.2">
      <c r="A10" s="210">
        <v>44685</v>
      </c>
      <c r="B10" s="211" t="s">
        <v>180</v>
      </c>
      <c r="C10" s="212" t="s">
        <v>181</v>
      </c>
      <c r="D10" s="212" t="s">
        <v>160</v>
      </c>
      <c r="E10" s="202">
        <v>1</v>
      </c>
      <c r="F10" s="237">
        <v>2</v>
      </c>
      <c r="G10" s="237">
        <v>1</v>
      </c>
      <c r="H10" s="212" t="s">
        <v>159</v>
      </c>
      <c r="I10" s="81">
        <v>1</v>
      </c>
      <c r="J10" s="238">
        <v>1401</v>
      </c>
      <c r="K10" s="239">
        <v>414</v>
      </c>
      <c r="L10" s="165">
        <v>111075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166">
        <v>44685</v>
      </c>
      <c r="B11" s="71" t="s">
        <v>182</v>
      </c>
      <c r="C11" s="72" t="s">
        <v>183</v>
      </c>
      <c r="D11" s="72" t="s">
        <v>160</v>
      </c>
      <c r="E11" s="202">
        <v>1</v>
      </c>
      <c r="F11" s="203">
        <v>1</v>
      </c>
      <c r="G11" s="203">
        <v>1</v>
      </c>
      <c r="H11" s="212" t="s">
        <v>159</v>
      </c>
      <c r="I11" s="83">
        <v>1</v>
      </c>
      <c r="J11" s="208">
        <v>1481</v>
      </c>
      <c r="K11" s="100">
        <v>433</v>
      </c>
      <c r="L11" s="165">
        <v>126324</v>
      </c>
      <c r="M11" s="2"/>
      <c r="N11" s="2"/>
      <c r="O11" s="2"/>
      <c r="P11" s="2"/>
      <c r="Q11" s="2"/>
      <c r="R11" s="2"/>
      <c r="S11" s="2"/>
    </row>
    <row r="12" spans="1:21" ht="15" customHeight="1" x14ac:dyDescent="0.2">
      <c r="A12" s="210">
        <v>44685</v>
      </c>
      <c r="B12" s="211" t="s">
        <v>184</v>
      </c>
      <c r="C12" s="212" t="s">
        <v>185</v>
      </c>
      <c r="D12" s="212" t="s">
        <v>160</v>
      </c>
      <c r="E12" s="202">
        <v>1</v>
      </c>
      <c r="F12" s="237">
        <v>3</v>
      </c>
      <c r="G12" s="237">
        <v>1</v>
      </c>
      <c r="H12" s="212" t="s">
        <v>159</v>
      </c>
      <c r="I12" s="81">
        <v>1</v>
      </c>
      <c r="J12" s="238">
        <v>1555</v>
      </c>
      <c r="K12" s="239">
        <v>445</v>
      </c>
      <c r="L12" s="165">
        <v>132000</v>
      </c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210">
        <v>44685</v>
      </c>
      <c r="B13" s="211" t="s">
        <v>186</v>
      </c>
      <c r="C13" s="212" t="s">
        <v>187</v>
      </c>
      <c r="D13" s="212" t="s">
        <v>160</v>
      </c>
      <c r="E13" s="202">
        <v>1</v>
      </c>
      <c r="F13" s="237">
        <v>3</v>
      </c>
      <c r="G13" s="237">
        <v>2</v>
      </c>
      <c r="H13" s="212" t="s">
        <v>159</v>
      </c>
      <c r="I13" s="81">
        <v>1</v>
      </c>
      <c r="J13" s="238">
        <v>1481</v>
      </c>
      <c r="K13" s="239">
        <v>433</v>
      </c>
      <c r="L13" s="165">
        <v>116000</v>
      </c>
      <c r="N13" s="2"/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210">
        <v>44686</v>
      </c>
      <c r="B14" s="211" t="s">
        <v>157</v>
      </c>
      <c r="C14" s="212" t="s">
        <v>158</v>
      </c>
      <c r="D14" s="212" t="s">
        <v>160</v>
      </c>
      <c r="E14" s="202">
        <v>1</v>
      </c>
      <c r="F14" s="237">
        <v>2</v>
      </c>
      <c r="G14" s="237">
        <v>2</v>
      </c>
      <c r="H14" s="212" t="s">
        <v>159</v>
      </c>
      <c r="I14" s="81">
        <v>1</v>
      </c>
      <c r="J14" s="238">
        <v>1427</v>
      </c>
      <c r="K14" s="239">
        <v>520</v>
      </c>
      <c r="L14" s="165">
        <v>111750</v>
      </c>
      <c r="M14" s="2"/>
      <c r="O14" s="2"/>
      <c r="P14" s="2"/>
      <c r="Q14" s="2"/>
      <c r="R14" s="2"/>
      <c r="S14" s="2"/>
    </row>
    <row r="15" spans="1:21" ht="15" customHeight="1" x14ac:dyDescent="0.2">
      <c r="A15" s="166">
        <v>44686</v>
      </c>
      <c r="B15" s="71" t="s">
        <v>161</v>
      </c>
      <c r="C15" s="72" t="s">
        <v>162</v>
      </c>
      <c r="D15" s="72" t="s">
        <v>160</v>
      </c>
      <c r="E15" s="202">
        <v>1</v>
      </c>
      <c r="F15" s="203">
        <v>4</v>
      </c>
      <c r="G15" s="203">
        <v>1</v>
      </c>
      <c r="H15" s="72" t="s">
        <v>159</v>
      </c>
      <c r="I15" s="83">
        <v>1</v>
      </c>
      <c r="J15" s="208">
        <v>1668</v>
      </c>
      <c r="K15" s="100">
        <v>493</v>
      </c>
      <c r="L15" s="165">
        <v>125000</v>
      </c>
      <c r="M15" s="2"/>
      <c r="N15" s="2"/>
    </row>
    <row r="16" spans="1:21" ht="15" customHeight="1" x14ac:dyDescent="0.2">
      <c r="A16" s="321">
        <v>44686</v>
      </c>
      <c r="B16" s="71" t="s">
        <v>163</v>
      </c>
      <c r="C16" s="72" t="s">
        <v>164</v>
      </c>
      <c r="D16" s="72" t="s">
        <v>160</v>
      </c>
      <c r="E16" s="202">
        <v>1</v>
      </c>
      <c r="F16" s="207">
        <v>4</v>
      </c>
      <c r="G16" s="72">
        <v>2</v>
      </c>
      <c r="H16" s="72" t="s">
        <v>159</v>
      </c>
      <c r="I16" s="83">
        <v>1</v>
      </c>
      <c r="J16" s="208">
        <v>1573</v>
      </c>
      <c r="K16" s="100">
        <v>439</v>
      </c>
      <c r="L16" s="165">
        <v>132792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321">
        <v>44686</v>
      </c>
      <c r="B17" s="71" t="s">
        <v>165</v>
      </c>
      <c r="C17" s="72" t="s">
        <v>166</v>
      </c>
      <c r="D17" s="72" t="s">
        <v>167</v>
      </c>
      <c r="E17" s="202">
        <v>3</v>
      </c>
      <c r="F17" s="207">
        <v>26</v>
      </c>
      <c r="G17" s="72">
        <v>12</v>
      </c>
      <c r="H17" s="72" t="s">
        <v>168</v>
      </c>
      <c r="I17" s="83">
        <v>1</v>
      </c>
      <c r="J17" s="208">
        <v>1833</v>
      </c>
      <c r="K17" s="100">
        <v>491</v>
      </c>
      <c r="L17" s="165">
        <v>180576</v>
      </c>
      <c r="N17" s="2"/>
    </row>
    <row r="18" spans="1:21" ht="15" customHeight="1" x14ac:dyDescent="0.2">
      <c r="A18" s="210">
        <v>44686</v>
      </c>
      <c r="B18" s="211" t="s">
        <v>196</v>
      </c>
      <c r="C18" s="212" t="s">
        <v>197</v>
      </c>
      <c r="D18" s="212" t="s">
        <v>155</v>
      </c>
      <c r="E18" s="202">
        <v>1</v>
      </c>
      <c r="F18" s="237">
        <v>10</v>
      </c>
      <c r="G18" s="237">
        <v>3</v>
      </c>
      <c r="H18" s="212" t="s">
        <v>156</v>
      </c>
      <c r="I18" s="81">
        <v>1</v>
      </c>
      <c r="J18" s="238">
        <v>1478</v>
      </c>
      <c r="K18" s="239">
        <v>564</v>
      </c>
      <c r="L18" s="165">
        <v>148500</v>
      </c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10">
        <v>44686</v>
      </c>
      <c r="B19" s="211" t="s">
        <v>198</v>
      </c>
      <c r="C19" s="212" t="s">
        <v>199</v>
      </c>
      <c r="D19" s="212" t="s">
        <v>64</v>
      </c>
      <c r="E19" s="202">
        <v>2</v>
      </c>
      <c r="F19" s="237">
        <v>10</v>
      </c>
      <c r="G19" s="237">
        <v>1</v>
      </c>
      <c r="H19" s="212" t="s">
        <v>156</v>
      </c>
      <c r="I19" s="81">
        <v>1</v>
      </c>
      <c r="J19" s="238">
        <v>1814</v>
      </c>
      <c r="K19" s="239">
        <v>670</v>
      </c>
      <c r="L19" s="165">
        <v>165000</v>
      </c>
      <c r="O19" s="1"/>
      <c r="P19" s="1"/>
      <c r="Q19" s="1"/>
      <c r="R19" s="1"/>
      <c r="S19" s="1"/>
      <c r="T19" s="1"/>
      <c r="U19" s="1"/>
    </row>
    <row r="20" spans="1:21" s="2" customFormat="1" ht="15" customHeight="1" x14ac:dyDescent="0.2">
      <c r="A20" s="210">
        <v>44686</v>
      </c>
      <c r="B20" s="211" t="s">
        <v>200</v>
      </c>
      <c r="C20" s="212" t="s">
        <v>201</v>
      </c>
      <c r="D20" s="212" t="s">
        <v>171</v>
      </c>
      <c r="E20" s="202">
        <v>3</v>
      </c>
      <c r="F20" s="237">
        <v>4</v>
      </c>
      <c r="G20" s="237">
        <v>10</v>
      </c>
      <c r="H20" s="212" t="s">
        <v>172</v>
      </c>
      <c r="I20" s="81">
        <v>1</v>
      </c>
      <c r="J20" s="238">
        <v>1947</v>
      </c>
      <c r="K20" s="239">
        <v>567</v>
      </c>
      <c r="L20" s="165">
        <v>205000</v>
      </c>
      <c r="M20" s="1"/>
      <c r="O20" s="1"/>
      <c r="P20" s="1"/>
      <c r="Q20" s="1"/>
      <c r="R20" s="1"/>
      <c r="S20" s="1"/>
    </row>
    <row r="21" spans="1:21" s="2" customFormat="1" ht="15" customHeight="1" x14ac:dyDescent="0.2">
      <c r="A21" s="210">
        <v>44687</v>
      </c>
      <c r="B21" s="211" t="s">
        <v>212</v>
      </c>
      <c r="C21" s="212" t="s">
        <v>213</v>
      </c>
      <c r="D21" s="212" t="s">
        <v>160</v>
      </c>
      <c r="E21" s="202">
        <v>1</v>
      </c>
      <c r="F21" s="237">
        <v>8</v>
      </c>
      <c r="G21" s="237">
        <v>2</v>
      </c>
      <c r="H21" s="212" t="s">
        <v>159</v>
      </c>
      <c r="I21" s="81">
        <v>1</v>
      </c>
      <c r="J21" s="238">
        <v>1573</v>
      </c>
      <c r="K21" s="239">
        <v>478</v>
      </c>
      <c r="L21" s="165">
        <v>149435</v>
      </c>
      <c r="M21" s="1"/>
      <c r="N21" s="1"/>
    </row>
    <row r="22" spans="1:21" s="2" customFormat="1" ht="15" customHeight="1" x14ac:dyDescent="0.2">
      <c r="A22" s="210">
        <v>44687</v>
      </c>
      <c r="B22" s="211" t="s">
        <v>214</v>
      </c>
      <c r="C22" s="212" t="s">
        <v>215</v>
      </c>
      <c r="D22" s="212" t="s">
        <v>167</v>
      </c>
      <c r="E22" s="202">
        <v>3</v>
      </c>
      <c r="F22" s="237">
        <v>7</v>
      </c>
      <c r="G22" s="237">
        <v>12</v>
      </c>
      <c r="H22" s="212" t="s">
        <v>168</v>
      </c>
      <c r="I22" s="81">
        <v>1</v>
      </c>
      <c r="J22" s="238">
        <v>1955</v>
      </c>
      <c r="K22" s="239">
        <v>438</v>
      </c>
      <c r="L22" s="165">
        <v>157938</v>
      </c>
      <c r="M22" s="2" t="s">
        <v>53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210">
        <v>44687</v>
      </c>
      <c r="B23" s="211" t="s">
        <v>310</v>
      </c>
      <c r="C23" s="212" t="s">
        <v>311</v>
      </c>
      <c r="D23" s="212" t="s">
        <v>194</v>
      </c>
      <c r="E23" s="202">
        <v>3</v>
      </c>
      <c r="F23" s="237">
        <v>38</v>
      </c>
      <c r="G23" s="237">
        <v>21</v>
      </c>
      <c r="H23" s="212" t="s">
        <v>195</v>
      </c>
      <c r="I23" s="81">
        <v>1</v>
      </c>
      <c r="J23" s="238">
        <v>1790</v>
      </c>
      <c r="K23" s="239">
        <v>574</v>
      </c>
      <c r="L23" s="165">
        <v>155050</v>
      </c>
    </row>
    <row r="24" spans="1:21" s="2" customFormat="1" ht="15" customHeight="1" x14ac:dyDescent="0.2">
      <c r="A24" s="166">
        <v>44687</v>
      </c>
      <c r="B24" s="71" t="s">
        <v>312</v>
      </c>
      <c r="C24" s="72" t="s">
        <v>313</v>
      </c>
      <c r="D24" s="72" t="s">
        <v>167</v>
      </c>
      <c r="E24" s="202">
        <v>2</v>
      </c>
      <c r="F24" s="203">
        <v>16</v>
      </c>
      <c r="G24" s="203">
        <v>7</v>
      </c>
      <c r="H24" s="212" t="s">
        <v>195</v>
      </c>
      <c r="I24" s="83">
        <v>1</v>
      </c>
      <c r="J24" s="208">
        <v>1593</v>
      </c>
      <c r="K24" s="100">
        <v>534</v>
      </c>
      <c r="L24" s="165">
        <v>152350</v>
      </c>
      <c r="M24" s="1"/>
    </row>
    <row r="25" spans="1:21" s="2" customFormat="1" ht="15" customHeight="1" x14ac:dyDescent="0.2">
      <c r="A25" s="166">
        <v>44687</v>
      </c>
      <c r="B25" s="71" t="s">
        <v>314</v>
      </c>
      <c r="C25" s="72" t="s">
        <v>315</v>
      </c>
      <c r="D25" s="72" t="s">
        <v>167</v>
      </c>
      <c r="E25" s="202">
        <v>2</v>
      </c>
      <c r="F25" s="203">
        <v>8</v>
      </c>
      <c r="G25" s="203">
        <v>6</v>
      </c>
      <c r="H25" s="72" t="s">
        <v>195</v>
      </c>
      <c r="I25" s="83">
        <v>1</v>
      </c>
      <c r="J25" s="208">
        <v>1613</v>
      </c>
      <c r="K25" s="100">
        <v>424</v>
      </c>
      <c r="L25" s="165">
        <v>135050</v>
      </c>
    </row>
    <row r="26" spans="1:21" s="2" customFormat="1" ht="15" customHeight="1" x14ac:dyDescent="0.2">
      <c r="A26" s="210">
        <v>44690</v>
      </c>
      <c r="B26" s="211" t="s">
        <v>274</v>
      </c>
      <c r="C26" s="212" t="s">
        <v>275</v>
      </c>
      <c r="D26" s="212" t="s">
        <v>64</v>
      </c>
      <c r="E26" s="202" t="s">
        <v>276</v>
      </c>
      <c r="F26" s="237">
        <v>17</v>
      </c>
      <c r="G26" s="237">
        <v>2</v>
      </c>
      <c r="H26" s="212" t="s">
        <v>277</v>
      </c>
      <c r="I26" s="81">
        <v>1</v>
      </c>
      <c r="J26" s="238">
        <v>2032</v>
      </c>
      <c r="K26" s="239">
        <v>679</v>
      </c>
      <c r="L26" s="165">
        <v>320000</v>
      </c>
    </row>
    <row r="27" spans="1:21" s="2" customFormat="1" ht="15" customHeight="1" x14ac:dyDescent="0.2">
      <c r="A27" s="210">
        <v>44690</v>
      </c>
      <c r="B27" s="211" t="s">
        <v>295</v>
      </c>
      <c r="C27" s="212" t="s">
        <v>296</v>
      </c>
      <c r="D27" s="212" t="s">
        <v>167</v>
      </c>
      <c r="E27" s="202">
        <v>2</v>
      </c>
      <c r="F27" s="237">
        <v>16</v>
      </c>
      <c r="G27" s="237">
        <v>4</v>
      </c>
      <c r="H27" s="212" t="s">
        <v>297</v>
      </c>
      <c r="I27" s="81">
        <v>1</v>
      </c>
      <c r="J27" s="238">
        <v>1472</v>
      </c>
      <c r="K27" s="239">
        <v>486</v>
      </c>
      <c r="L27" s="165">
        <v>126728</v>
      </c>
    </row>
    <row r="28" spans="1:21" s="2" customFormat="1" ht="15" customHeight="1" x14ac:dyDescent="0.2">
      <c r="A28" s="210">
        <v>44690</v>
      </c>
      <c r="B28" s="211" t="s">
        <v>298</v>
      </c>
      <c r="C28" s="212" t="s">
        <v>299</v>
      </c>
      <c r="D28" s="212" t="s">
        <v>167</v>
      </c>
      <c r="E28" s="202">
        <v>2</v>
      </c>
      <c r="F28" s="237">
        <v>18</v>
      </c>
      <c r="G28" s="237">
        <v>5</v>
      </c>
      <c r="H28" s="212" t="s">
        <v>297</v>
      </c>
      <c r="I28" s="81">
        <v>1</v>
      </c>
      <c r="J28" s="238">
        <v>1879</v>
      </c>
      <c r="K28" s="239">
        <v>544</v>
      </c>
      <c r="L28" s="165">
        <v>149138</v>
      </c>
      <c r="M28" s="1"/>
      <c r="N28" s="1"/>
    </row>
    <row r="29" spans="1:21" s="2" customFormat="1" ht="15" customHeight="1" x14ac:dyDescent="0.2">
      <c r="A29" s="166">
        <v>44690</v>
      </c>
      <c r="B29" s="71" t="s">
        <v>300</v>
      </c>
      <c r="C29" s="72" t="s">
        <v>301</v>
      </c>
      <c r="D29" s="72" t="s">
        <v>167</v>
      </c>
      <c r="E29" s="202">
        <v>2</v>
      </c>
      <c r="F29" s="203">
        <v>15</v>
      </c>
      <c r="G29" s="203">
        <v>4</v>
      </c>
      <c r="H29" s="212" t="s">
        <v>297</v>
      </c>
      <c r="I29" s="83">
        <v>1</v>
      </c>
      <c r="J29" s="208">
        <v>1532</v>
      </c>
      <c r="K29" s="100">
        <v>550</v>
      </c>
      <c r="L29" s="204">
        <v>127691</v>
      </c>
      <c r="M29" s="1"/>
      <c r="N29" s="1"/>
      <c r="O29" s="1"/>
      <c r="P29" s="1"/>
      <c r="Q29" s="1"/>
      <c r="R29" s="1"/>
      <c r="S29" s="1"/>
      <c r="T29" s="1"/>
      <c r="U29" s="1"/>
    </row>
    <row r="30" spans="1:21" s="2" customFormat="1" ht="15" customHeight="1" x14ac:dyDescent="0.2">
      <c r="A30" s="210">
        <v>44690</v>
      </c>
      <c r="B30" s="211" t="s">
        <v>302</v>
      </c>
      <c r="C30" s="212" t="s">
        <v>303</v>
      </c>
      <c r="D30" s="212" t="s">
        <v>167</v>
      </c>
      <c r="E30" s="202">
        <v>2</v>
      </c>
      <c r="F30" s="237">
        <v>19</v>
      </c>
      <c r="G30" s="237">
        <v>5</v>
      </c>
      <c r="H30" s="212" t="s">
        <v>297</v>
      </c>
      <c r="I30" s="81">
        <v>1</v>
      </c>
      <c r="J30" s="238">
        <v>1561</v>
      </c>
      <c r="K30" s="239">
        <v>451</v>
      </c>
      <c r="L30" s="165">
        <v>126728</v>
      </c>
    </row>
    <row r="31" spans="1:21" s="2" customFormat="1" ht="15" customHeight="1" x14ac:dyDescent="0.2">
      <c r="A31" s="166">
        <v>44690</v>
      </c>
      <c r="B31" s="71" t="s">
        <v>304</v>
      </c>
      <c r="C31" s="72" t="s">
        <v>305</v>
      </c>
      <c r="D31" s="72" t="s">
        <v>167</v>
      </c>
      <c r="E31" s="202">
        <v>2</v>
      </c>
      <c r="F31" s="203">
        <v>20</v>
      </c>
      <c r="G31" s="203">
        <v>5</v>
      </c>
      <c r="H31" s="212" t="s">
        <v>297</v>
      </c>
      <c r="I31" s="83">
        <v>1</v>
      </c>
      <c r="J31" s="75">
        <v>1562</v>
      </c>
      <c r="K31" s="100">
        <v>536</v>
      </c>
      <c r="L31" s="165">
        <v>129474</v>
      </c>
    </row>
    <row r="32" spans="1:21" s="2" customFormat="1" ht="14.25" customHeight="1" x14ac:dyDescent="0.2">
      <c r="A32" s="210">
        <v>44690</v>
      </c>
      <c r="B32" s="211" t="s">
        <v>306</v>
      </c>
      <c r="C32" s="212" t="s">
        <v>307</v>
      </c>
      <c r="D32" s="212" t="s">
        <v>167</v>
      </c>
      <c r="E32" s="202">
        <v>2</v>
      </c>
      <c r="F32" s="237">
        <v>14</v>
      </c>
      <c r="G32" s="237">
        <v>4</v>
      </c>
      <c r="H32" s="212" t="s">
        <v>297</v>
      </c>
      <c r="I32" s="81">
        <v>1</v>
      </c>
      <c r="J32" s="238">
        <v>1477</v>
      </c>
      <c r="K32" s="239">
        <v>504</v>
      </c>
      <c r="L32" s="165">
        <v>148368</v>
      </c>
    </row>
    <row r="33" spans="1:12" s="2" customFormat="1" ht="14.25" customHeight="1" x14ac:dyDescent="0.2">
      <c r="A33" s="210">
        <v>44690</v>
      </c>
      <c r="B33" s="211" t="s">
        <v>226</v>
      </c>
      <c r="C33" s="212" t="s">
        <v>227</v>
      </c>
      <c r="D33" s="212" t="s">
        <v>308</v>
      </c>
      <c r="E33" s="202"/>
      <c r="F33" s="237">
        <v>11</v>
      </c>
      <c r="G33" s="237">
        <v>4</v>
      </c>
      <c r="H33" s="212" t="s">
        <v>309</v>
      </c>
      <c r="I33" s="81">
        <v>1</v>
      </c>
      <c r="J33" s="238">
        <v>1176</v>
      </c>
      <c r="K33" s="239">
        <v>98</v>
      </c>
      <c r="L33" s="165">
        <v>161350</v>
      </c>
    </row>
    <row r="34" spans="1:12" s="2" customFormat="1" ht="14.25" customHeight="1" x14ac:dyDescent="0.2">
      <c r="A34" s="210">
        <v>44691</v>
      </c>
      <c r="B34" s="211" t="s">
        <v>278</v>
      </c>
      <c r="C34" s="212" t="s">
        <v>279</v>
      </c>
      <c r="D34" s="212" t="s">
        <v>64</v>
      </c>
      <c r="E34" s="202" t="s">
        <v>276</v>
      </c>
      <c r="F34" s="237">
        <v>13</v>
      </c>
      <c r="G34" s="237">
        <v>3</v>
      </c>
      <c r="H34" s="212" t="s">
        <v>280</v>
      </c>
      <c r="I34" s="81">
        <v>1</v>
      </c>
      <c r="J34" s="238">
        <v>1915</v>
      </c>
      <c r="K34" s="239">
        <v>878</v>
      </c>
      <c r="L34" s="204">
        <v>250000</v>
      </c>
    </row>
    <row r="35" spans="1:12" s="2" customFormat="1" ht="14.25" customHeight="1" x14ac:dyDescent="0.2">
      <c r="A35" s="210">
        <v>44691</v>
      </c>
      <c r="B35" s="211" t="s">
        <v>281</v>
      </c>
      <c r="C35" s="212" t="s">
        <v>282</v>
      </c>
      <c r="D35" s="212" t="s">
        <v>64</v>
      </c>
      <c r="E35" s="202" t="s">
        <v>276</v>
      </c>
      <c r="F35" s="237">
        <v>3</v>
      </c>
      <c r="G35" s="237">
        <v>3</v>
      </c>
      <c r="H35" s="212" t="s">
        <v>280</v>
      </c>
      <c r="I35" s="81">
        <v>1</v>
      </c>
      <c r="J35" s="238">
        <v>1995</v>
      </c>
      <c r="K35" s="239">
        <v>894</v>
      </c>
      <c r="L35" s="165">
        <v>250000</v>
      </c>
    </row>
    <row r="36" spans="1:12" s="2" customFormat="1" ht="14.25" customHeight="1" x14ac:dyDescent="0.2">
      <c r="A36" s="210">
        <v>44691</v>
      </c>
      <c r="B36" s="211" t="s">
        <v>283</v>
      </c>
      <c r="C36" s="212" t="s">
        <v>284</v>
      </c>
      <c r="D36" s="212" t="s">
        <v>285</v>
      </c>
      <c r="E36" s="202">
        <v>1</v>
      </c>
      <c r="F36" s="237">
        <v>1</v>
      </c>
      <c r="G36" s="237">
        <v>5</v>
      </c>
      <c r="H36" s="212" t="s">
        <v>286</v>
      </c>
      <c r="I36" s="81">
        <v>1</v>
      </c>
      <c r="J36" s="238">
        <v>1281</v>
      </c>
      <c r="K36" s="239">
        <v>479</v>
      </c>
      <c r="L36" s="165">
        <v>116160</v>
      </c>
    </row>
    <row r="37" spans="1:12" s="2" customFormat="1" ht="14.25" customHeight="1" x14ac:dyDescent="0.2">
      <c r="A37" s="210">
        <v>44691</v>
      </c>
      <c r="B37" s="211" t="s">
        <v>287</v>
      </c>
      <c r="C37" s="212" t="s">
        <v>288</v>
      </c>
      <c r="D37" s="212" t="s">
        <v>285</v>
      </c>
      <c r="E37" s="202">
        <v>1</v>
      </c>
      <c r="F37" s="237">
        <v>42</v>
      </c>
      <c r="G37" s="237">
        <v>2</v>
      </c>
      <c r="H37" s="212" t="s">
        <v>286</v>
      </c>
      <c r="I37" s="81">
        <v>1</v>
      </c>
      <c r="J37" s="238">
        <v>1815</v>
      </c>
      <c r="K37" s="239">
        <v>547</v>
      </c>
      <c r="L37" s="165">
        <v>155892</v>
      </c>
    </row>
    <row r="38" spans="1:12" s="2" customFormat="1" ht="14.25" customHeight="1" x14ac:dyDescent="0.2">
      <c r="A38" s="210">
        <v>44691</v>
      </c>
      <c r="B38" s="211" t="s">
        <v>289</v>
      </c>
      <c r="C38" s="212" t="s">
        <v>290</v>
      </c>
      <c r="D38" s="212" t="s">
        <v>285</v>
      </c>
      <c r="E38" s="202">
        <v>1</v>
      </c>
      <c r="F38" s="237">
        <v>9</v>
      </c>
      <c r="G38" s="237">
        <v>2</v>
      </c>
      <c r="H38" s="212" t="s">
        <v>286</v>
      </c>
      <c r="I38" s="81">
        <v>1</v>
      </c>
      <c r="J38" s="238">
        <v>1545</v>
      </c>
      <c r="K38" s="239">
        <v>539</v>
      </c>
      <c r="L38" s="165">
        <v>137544</v>
      </c>
    </row>
    <row r="39" spans="1:12" s="2" customFormat="1" ht="14.25" customHeight="1" x14ac:dyDescent="0.2">
      <c r="A39" s="210">
        <v>44691</v>
      </c>
      <c r="B39" s="211" t="s">
        <v>291</v>
      </c>
      <c r="C39" s="212" t="s">
        <v>292</v>
      </c>
      <c r="D39" s="212" t="s">
        <v>285</v>
      </c>
      <c r="E39" s="202">
        <v>1</v>
      </c>
      <c r="F39" s="237">
        <v>11</v>
      </c>
      <c r="G39" s="237">
        <v>1</v>
      </c>
      <c r="H39" s="212" t="s">
        <v>286</v>
      </c>
      <c r="I39" s="81">
        <v>1</v>
      </c>
      <c r="J39" s="238">
        <v>1281</v>
      </c>
      <c r="K39" s="239">
        <v>479</v>
      </c>
      <c r="L39" s="165">
        <v>107750</v>
      </c>
    </row>
    <row r="40" spans="1:12" s="2" customFormat="1" ht="14.25" customHeight="1" x14ac:dyDescent="0.2">
      <c r="A40" s="210">
        <v>44691</v>
      </c>
      <c r="B40" s="211" t="s">
        <v>293</v>
      </c>
      <c r="C40" s="212" t="s">
        <v>294</v>
      </c>
      <c r="D40" s="212" t="s">
        <v>285</v>
      </c>
      <c r="E40" s="202">
        <v>1</v>
      </c>
      <c r="F40" s="237">
        <v>1</v>
      </c>
      <c r="G40" s="237">
        <v>1</v>
      </c>
      <c r="H40" s="212" t="s">
        <v>286</v>
      </c>
      <c r="I40" s="81">
        <v>1</v>
      </c>
      <c r="J40" s="238">
        <v>1545</v>
      </c>
      <c r="K40" s="239">
        <v>589</v>
      </c>
      <c r="L40" s="165">
        <v>140844</v>
      </c>
    </row>
    <row r="41" spans="1:12" s="2" customFormat="1" ht="14.25" customHeight="1" x14ac:dyDescent="0.2">
      <c r="A41" s="166">
        <v>44691</v>
      </c>
      <c r="B41" s="71" t="s">
        <v>316</v>
      </c>
      <c r="C41" s="72" t="s">
        <v>317</v>
      </c>
      <c r="D41" s="72" t="s">
        <v>285</v>
      </c>
      <c r="E41" s="202">
        <v>1</v>
      </c>
      <c r="F41" s="207">
        <v>16</v>
      </c>
      <c r="G41" s="72">
        <v>3</v>
      </c>
      <c r="H41" s="72" t="s">
        <v>286</v>
      </c>
      <c r="I41" s="83">
        <v>1</v>
      </c>
      <c r="J41" s="75">
        <v>1545</v>
      </c>
      <c r="K41" s="100">
        <v>539</v>
      </c>
      <c r="L41" s="165">
        <v>119250</v>
      </c>
    </row>
    <row r="42" spans="1:12" s="2" customFormat="1" ht="14.25" customHeight="1" x14ac:dyDescent="0.2">
      <c r="A42" s="210">
        <v>44691</v>
      </c>
      <c r="B42" s="211" t="s">
        <v>370</v>
      </c>
      <c r="C42" s="212" t="s">
        <v>371</v>
      </c>
      <c r="D42" s="250" t="s">
        <v>160</v>
      </c>
      <c r="E42" s="202">
        <v>1</v>
      </c>
      <c r="F42" s="237">
        <v>2</v>
      </c>
      <c r="G42" s="237">
        <v>3</v>
      </c>
      <c r="H42" s="212" t="s">
        <v>159</v>
      </c>
      <c r="I42" s="81">
        <v>1</v>
      </c>
      <c r="J42" s="238">
        <v>1481</v>
      </c>
      <c r="K42" s="239">
        <v>423</v>
      </c>
      <c r="L42" s="204">
        <v>140695</v>
      </c>
    </row>
    <row r="43" spans="1:12" s="2" customFormat="1" ht="14.25" customHeight="1" x14ac:dyDescent="0.2">
      <c r="A43" s="166">
        <v>44691</v>
      </c>
      <c r="B43" s="71" t="s">
        <v>372</v>
      </c>
      <c r="C43" s="72" t="s">
        <v>373</v>
      </c>
      <c r="D43" s="72" t="s">
        <v>160</v>
      </c>
      <c r="E43" s="202">
        <v>1</v>
      </c>
      <c r="F43" s="207">
        <v>7</v>
      </c>
      <c r="G43" s="72">
        <v>2</v>
      </c>
      <c r="H43" s="72" t="s">
        <v>159</v>
      </c>
      <c r="I43" s="83">
        <v>1</v>
      </c>
      <c r="J43" s="208">
        <v>1401</v>
      </c>
      <c r="K43" s="100">
        <v>426</v>
      </c>
      <c r="L43" s="165">
        <v>128892</v>
      </c>
    </row>
    <row r="44" spans="1:12" s="2" customFormat="1" ht="14.25" customHeight="1" x14ac:dyDescent="0.2">
      <c r="A44" s="210">
        <v>44691</v>
      </c>
      <c r="B44" s="211" t="s">
        <v>374</v>
      </c>
      <c r="C44" s="212" t="s">
        <v>375</v>
      </c>
      <c r="D44" s="250" t="s">
        <v>160</v>
      </c>
      <c r="E44" s="202">
        <v>1</v>
      </c>
      <c r="F44" s="237">
        <v>1</v>
      </c>
      <c r="G44" s="237">
        <v>3</v>
      </c>
      <c r="H44" s="212" t="s">
        <v>159</v>
      </c>
      <c r="I44" s="81">
        <v>1</v>
      </c>
      <c r="J44" s="238">
        <v>1555</v>
      </c>
      <c r="K44" s="239">
        <v>440</v>
      </c>
      <c r="L44" s="165">
        <v>142750</v>
      </c>
    </row>
    <row r="45" spans="1:12" s="2" customFormat="1" ht="13.35" customHeight="1" x14ac:dyDescent="0.2">
      <c r="A45" s="210">
        <v>44691</v>
      </c>
      <c r="B45" s="211" t="s">
        <v>376</v>
      </c>
      <c r="C45" s="212" t="s">
        <v>377</v>
      </c>
      <c r="D45" s="212" t="s">
        <v>160</v>
      </c>
      <c r="E45" s="202">
        <v>1</v>
      </c>
      <c r="F45" s="237">
        <v>6</v>
      </c>
      <c r="G45" s="237">
        <v>2</v>
      </c>
      <c r="H45" s="212" t="s">
        <v>159</v>
      </c>
      <c r="I45" s="81">
        <v>1</v>
      </c>
      <c r="J45" s="238">
        <v>1427</v>
      </c>
      <c r="K45" s="239">
        <v>519</v>
      </c>
      <c r="L45" s="165">
        <v>131284</v>
      </c>
    </row>
    <row r="46" spans="1:12" s="2" customFormat="1" ht="13.35" customHeight="1" x14ac:dyDescent="0.2">
      <c r="A46" s="210">
        <v>44691</v>
      </c>
      <c r="B46" s="71" t="s">
        <v>378</v>
      </c>
      <c r="C46" s="72" t="s">
        <v>379</v>
      </c>
      <c r="D46" s="72" t="s">
        <v>160</v>
      </c>
      <c r="E46" s="202">
        <v>1</v>
      </c>
      <c r="F46" s="207">
        <v>5</v>
      </c>
      <c r="G46" s="72">
        <v>1</v>
      </c>
      <c r="H46" s="72" t="s">
        <v>159</v>
      </c>
      <c r="I46" s="83">
        <v>1</v>
      </c>
      <c r="J46" s="208">
        <v>1401</v>
      </c>
      <c r="K46" s="100">
        <v>431</v>
      </c>
      <c r="L46" s="165">
        <v>133095</v>
      </c>
    </row>
    <row r="47" spans="1:12" s="2" customFormat="1" ht="13.35" customHeight="1" x14ac:dyDescent="0.2">
      <c r="A47" s="210">
        <v>44691</v>
      </c>
      <c r="B47" s="211" t="s">
        <v>380</v>
      </c>
      <c r="C47" s="212" t="s">
        <v>381</v>
      </c>
      <c r="D47" s="212" t="s">
        <v>160</v>
      </c>
      <c r="E47" s="202">
        <v>1</v>
      </c>
      <c r="F47" s="237">
        <v>3</v>
      </c>
      <c r="G47" s="237">
        <v>3</v>
      </c>
      <c r="H47" s="212" t="s">
        <v>159</v>
      </c>
      <c r="I47" s="81">
        <v>1</v>
      </c>
      <c r="J47" s="238">
        <v>1427</v>
      </c>
      <c r="K47" s="239">
        <v>519</v>
      </c>
      <c r="L47" s="165">
        <v>131284</v>
      </c>
    </row>
    <row r="48" spans="1:12" s="2" customFormat="1" ht="13.35" customHeight="1" x14ac:dyDescent="0.2">
      <c r="A48" s="210">
        <v>44691</v>
      </c>
      <c r="B48" s="211" t="s">
        <v>382</v>
      </c>
      <c r="C48" s="212" t="s">
        <v>383</v>
      </c>
      <c r="D48" s="212" t="s">
        <v>160</v>
      </c>
      <c r="E48" s="202">
        <v>1</v>
      </c>
      <c r="F48" s="237">
        <v>9</v>
      </c>
      <c r="G48" s="237">
        <v>2</v>
      </c>
      <c r="H48" s="212" t="s">
        <v>159</v>
      </c>
      <c r="I48" s="81">
        <v>1</v>
      </c>
      <c r="J48" s="238">
        <v>1481</v>
      </c>
      <c r="K48" s="239">
        <v>469</v>
      </c>
      <c r="L48" s="165">
        <v>140695</v>
      </c>
    </row>
    <row r="49" spans="1:12" s="2" customFormat="1" ht="13.35" customHeight="1" x14ac:dyDescent="0.2">
      <c r="A49" s="210">
        <v>44691</v>
      </c>
      <c r="B49" s="211" t="s">
        <v>391</v>
      </c>
      <c r="C49" s="212" t="s">
        <v>392</v>
      </c>
      <c r="D49" s="212" t="s">
        <v>393</v>
      </c>
      <c r="E49" s="202" t="s">
        <v>394</v>
      </c>
      <c r="F49" s="237">
        <v>7</v>
      </c>
      <c r="G49" s="237">
        <v>5</v>
      </c>
      <c r="H49" s="212" t="s">
        <v>195</v>
      </c>
      <c r="I49" s="81">
        <v>1</v>
      </c>
      <c r="J49" s="238">
        <v>1349</v>
      </c>
      <c r="K49" s="239">
        <v>434</v>
      </c>
      <c r="L49" s="165">
        <v>142510</v>
      </c>
    </row>
    <row r="50" spans="1:12" s="2" customFormat="1" ht="13.35" customHeight="1" x14ac:dyDescent="0.2">
      <c r="A50" s="210">
        <v>44691</v>
      </c>
      <c r="B50" s="211" t="s">
        <v>395</v>
      </c>
      <c r="C50" s="212" t="s">
        <v>396</v>
      </c>
      <c r="D50" s="212" t="s">
        <v>393</v>
      </c>
      <c r="E50" s="202" t="s">
        <v>394</v>
      </c>
      <c r="F50" s="237">
        <v>8</v>
      </c>
      <c r="G50" s="237">
        <v>5</v>
      </c>
      <c r="H50" s="212" t="s">
        <v>195</v>
      </c>
      <c r="I50" s="81">
        <v>1</v>
      </c>
      <c r="J50" s="238">
        <v>1443</v>
      </c>
      <c r="K50" s="239">
        <v>413</v>
      </c>
      <c r="L50" s="165">
        <v>133704</v>
      </c>
    </row>
    <row r="51" spans="1:12" s="2" customFormat="1" ht="13.35" customHeight="1" x14ac:dyDescent="0.2">
      <c r="A51" s="210">
        <v>44691</v>
      </c>
      <c r="B51" s="211" t="s">
        <v>405</v>
      </c>
      <c r="C51" s="212" t="s">
        <v>406</v>
      </c>
      <c r="D51" s="212" t="s">
        <v>64</v>
      </c>
      <c r="E51" s="202">
        <v>20</v>
      </c>
      <c r="F51" s="237">
        <v>10</v>
      </c>
      <c r="G51" s="237">
        <v>3</v>
      </c>
      <c r="H51" s="212" t="s">
        <v>407</v>
      </c>
      <c r="I51" s="81">
        <v>1</v>
      </c>
      <c r="J51" s="238">
        <v>2469</v>
      </c>
      <c r="K51" s="239">
        <v>866</v>
      </c>
      <c r="L51" s="165">
        <v>330000</v>
      </c>
    </row>
    <row r="52" spans="1:12" s="2" customFormat="1" ht="13.35" customHeight="1" x14ac:dyDescent="0.2">
      <c r="A52" s="210">
        <v>44692</v>
      </c>
      <c r="B52" s="211" t="s">
        <v>384</v>
      </c>
      <c r="C52" s="212" t="s">
        <v>385</v>
      </c>
      <c r="D52" s="212" t="s">
        <v>64</v>
      </c>
      <c r="E52" s="202">
        <v>22</v>
      </c>
      <c r="F52" s="237">
        <v>20</v>
      </c>
      <c r="G52" s="237">
        <v>1</v>
      </c>
      <c r="H52" s="212" t="s">
        <v>386</v>
      </c>
      <c r="I52" s="81">
        <v>1</v>
      </c>
      <c r="J52" s="238">
        <v>2076</v>
      </c>
      <c r="K52" s="239">
        <v>862</v>
      </c>
      <c r="L52" s="165">
        <v>416000</v>
      </c>
    </row>
    <row r="53" spans="1:12" s="2" customFormat="1" ht="13.35" customHeight="1" x14ac:dyDescent="0.2">
      <c r="A53" s="210">
        <v>44692</v>
      </c>
      <c r="B53" s="211" t="s">
        <v>387</v>
      </c>
      <c r="C53" s="212" t="s">
        <v>388</v>
      </c>
      <c r="D53" s="212" t="s">
        <v>68</v>
      </c>
      <c r="E53" s="202">
        <v>26</v>
      </c>
      <c r="F53" s="237" t="s">
        <v>389</v>
      </c>
      <c r="G53" s="237">
        <v>2</v>
      </c>
      <c r="H53" s="212" t="s">
        <v>390</v>
      </c>
      <c r="I53" s="81">
        <v>1</v>
      </c>
      <c r="J53" s="238">
        <v>6550</v>
      </c>
      <c r="K53" s="239">
        <v>1399</v>
      </c>
      <c r="L53" s="165">
        <v>2000000</v>
      </c>
    </row>
    <row r="54" spans="1:12" s="2" customFormat="1" ht="13.35" customHeight="1" x14ac:dyDescent="0.2">
      <c r="A54" s="210">
        <v>44692</v>
      </c>
      <c r="B54" s="211" t="s">
        <v>397</v>
      </c>
      <c r="C54" s="212" t="s">
        <v>398</v>
      </c>
      <c r="D54" s="212" t="s">
        <v>155</v>
      </c>
      <c r="E54" s="202">
        <v>1</v>
      </c>
      <c r="F54" s="237">
        <v>3</v>
      </c>
      <c r="G54" s="237">
        <v>4</v>
      </c>
      <c r="H54" s="212" t="s">
        <v>156</v>
      </c>
      <c r="I54" s="81">
        <v>1</v>
      </c>
      <c r="J54" s="238">
        <v>1115</v>
      </c>
      <c r="K54" s="239">
        <v>529</v>
      </c>
      <c r="L54" s="165">
        <v>115500</v>
      </c>
    </row>
    <row r="55" spans="1:12" s="2" customFormat="1" ht="13.35" customHeight="1" x14ac:dyDescent="0.2">
      <c r="A55" s="210">
        <v>44692</v>
      </c>
      <c r="B55" s="211" t="s">
        <v>399</v>
      </c>
      <c r="C55" s="212" t="s">
        <v>400</v>
      </c>
      <c r="D55" s="212" t="s">
        <v>155</v>
      </c>
      <c r="E55" s="202">
        <v>1</v>
      </c>
      <c r="F55" s="237">
        <v>15</v>
      </c>
      <c r="G55" s="237">
        <v>3</v>
      </c>
      <c r="H55" s="212" t="s">
        <v>156</v>
      </c>
      <c r="I55" s="81">
        <v>1</v>
      </c>
      <c r="J55" s="238">
        <v>1329</v>
      </c>
      <c r="K55" s="239">
        <v>576</v>
      </c>
      <c r="L55" s="165">
        <v>132000</v>
      </c>
    </row>
    <row r="56" spans="1:12" s="2" customFormat="1" ht="13.35" customHeight="1" x14ac:dyDescent="0.2">
      <c r="A56" s="210">
        <v>44692</v>
      </c>
      <c r="B56" s="211" t="s">
        <v>401</v>
      </c>
      <c r="C56" s="212" t="s">
        <v>402</v>
      </c>
      <c r="D56" s="212" t="s">
        <v>155</v>
      </c>
      <c r="E56" s="202">
        <v>1</v>
      </c>
      <c r="F56" s="237">
        <v>17</v>
      </c>
      <c r="G56" s="237">
        <v>3</v>
      </c>
      <c r="H56" s="212" t="s">
        <v>156</v>
      </c>
      <c r="I56" s="81">
        <v>1</v>
      </c>
      <c r="J56" s="238">
        <v>1272</v>
      </c>
      <c r="K56" s="239">
        <v>492</v>
      </c>
      <c r="L56" s="165">
        <v>132000</v>
      </c>
    </row>
    <row r="57" spans="1:12" s="2" customFormat="1" ht="12.75" customHeight="1" x14ac:dyDescent="0.2">
      <c r="A57" s="210">
        <v>44692</v>
      </c>
      <c r="B57" s="211" t="s">
        <v>403</v>
      </c>
      <c r="C57" s="212" t="s">
        <v>404</v>
      </c>
      <c r="D57" s="212" t="s">
        <v>155</v>
      </c>
      <c r="E57" s="202">
        <v>1</v>
      </c>
      <c r="F57" s="237">
        <v>2</v>
      </c>
      <c r="G57" s="237">
        <v>4</v>
      </c>
      <c r="H57" s="212" t="s">
        <v>156</v>
      </c>
      <c r="I57" s="81">
        <v>1</v>
      </c>
      <c r="J57" s="238">
        <v>1272</v>
      </c>
      <c r="K57" s="239">
        <v>492</v>
      </c>
      <c r="L57" s="165">
        <v>132000</v>
      </c>
    </row>
    <row r="58" spans="1:12" s="2" customFormat="1" ht="12.75" customHeight="1" x14ac:dyDescent="0.2">
      <c r="A58" s="210">
        <v>44692</v>
      </c>
      <c r="B58" s="211" t="s">
        <v>408</v>
      </c>
      <c r="C58" s="212" t="s">
        <v>409</v>
      </c>
      <c r="D58" s="212" t="s">
        <v>410</v>
      </c>
      <c r="E58" s="202" t="s">
        <v>411</v>
      </c>
      <c r="F58" s="237">
        <v>21</v>
      </c>
      <c r="G58" s="237">
        <v>14</v>
      </c>
      <c r="H58" s="212" t="s">
        <v>412</v>
      </c>
      <c r="I58" s="81">
        <v>1</v>
      </c>
      <c r="J58" s="238">
        <v>2501</v>
      </c>
      <c r="K58" s="239">
        <v>794</v>
      </c>
      <c r="L58" s="165">
        <v>231000</v>
      </c>
    </row>
    <row r="59" spans="1:12" s="2" customFormat="1" ht="12.75" customHeight="1" x14ac:dyDescent="0.2">
      <c r="A59" s="210">
        <v>44693</v>
      </c>
      <c r="B59" s="211" t="s">
        <v>435</v>
      </c>
      <c r="C59" s="212" t="s">
        <v>436</v>
      </c>
      <c r="D59" s="212" t="s">
        <v>410</v>
      </c>
      <c r="E59" s="202" t="s">
        <v>411</v>
      </c>
      <c r="F59" s="237">
        <v>5</v>
      </c>
      <c r="G59" s="237">
        <v>18</v>
      </c>
      <c r="H59" s="212" t="s">
        <v>432</v>
      </c>
      <c r="I59" s="81">
        <v>1</v>
      </c>
      <c r="J59" s="238">
        <v>2713</v>
      </c>
      <c r="K59" s="239">
        <v>943</v>
      </c>
      <c r="L59" s="165">
        <v>305000</v>
      </c>
    </row>
    <row r="60" spans="1:12" s="2" customFormat="1" ht="12.75" customHeight="1" x14ac:dyDescent="0.2">
      <c r="A60" s="210">
        <v>44693</v>
      </c>
      <c r="B60" s="211" t="s">
        <v>437</v>
      </c>
      <c r="C60" s="212" t="s">
        <v>438</v>
      </c>
      <c r="D60" s="212" t="s">
        <v>410</v>
      </c>
      <c r="E60" s="202" t="s">
        <v>411</v>
      </c>
      <c r="F60" s="237">
        <v>8</v>
      </c>
      <c r="G60" s="237">
        <v>12</v>
      </c>
      <c r="H60" s="212" t="s">
        <v>432</v>
      </c>
      <c r="I60" s="81">
        <v>1</v>
      </c>
      <c r="J60" s="238">
        <v>2244</v>
      </c>
      <c r="K60" s="239">
        <v>827</v>
      </c>
      <c r="L60" s="165">
        <v>240000</v>
      </c>
    </row>
    <row r="61" spans="1:12" s="2" customFormat="1" ht="12.75" customHeight="1" x14ac:dyDescent="0.2">
      <c r="A61" s="210">
        <v>44694</v>
      </c>
      <c r="B61" s="211" t="s">
        <v>430</v>
      </c>
      <c r="C61" s="212" t="s">
        <v>431</v>
      </c>
      <c r="D61" s="212" t="s">
        <v>410</v>
      </c>
      <c r="E61" s="202" t="s">
        <v>411</v>
      </c>
      <c r="F61" s="237">
        <v>13</v>
      </c>
      <c r="G61" s="237">
        <v>14</v>
      </c>
      <c r="H61" s="212" t="s">
        <v>432</v>
      </c>
      <c r="I61" s="81">
        <v>1</v>
      </c>
      <c r="J61" s="238">
        <v>2757</v>
      </c>
      <c r="K61" s="239">
        <v>779</v>
      </c>
      <c r="L61" s="204">
        <v>233376</v>
      </c>
    </row>
    <row r="62" spans="1:12" s="2" customFormat="1" ht="12.75" customHeight="1" x14ac:dyDescent="0.2">
      <c r="A62" s="210">
        <v>44694</v>
      </c>
      <c r="B62" s="211" t="s">
        <v>433</v>
      </c>
      <c r="C62" s="212" t="s">
        <v>434</v>
      </c>
      <c r="D62" s="212" t="s">
        <v>410</v>
      </c>
      <c r="E62" s="202" t="s">
        <v>411</v>
      </c>
      <c r="F62" s="237">
        <v>3</v>
      </c>
      <c r="G62" s="237">
        <v>13</v>
      </c>
      <c r="H62" s="212" t="s">
        <v>432</v>
      </c>
      <c r="I62" s="81">
        <v>1</v>
      </c>
      <c r="J62" s="238">
        <v>2904</v>
      </c>
      <c r="K62" s="239">
        <v>808</v>
      </c>
      <c r="L62" s="165">
        <v>322000</v>
      </c>
    </row>
    <row r="63" spans="1:12" s="2" customFormat="1" ht="12.75" customHeight="1" x14ac:dyDescent="0.2">
      <c r="A63" s="210">
        <v>44694</v>
      </c>
      <c r="B63" s="211" t="s">
        <v>439</v>
      </c>
      <c r="C63" s="212" t="s">
        <v>440</v>
      </c>
      <c r="D63" s="212" t="s">
        <v>415</v>
      </c>
      <c r="E63" s="202">
        <v>7</v>
      </c>
      <c r="F63" s="237">
        <v>22</v>
      </c>
      <c r="G63" s="237">
        <v>21</v>
      </c>
      <c r="H63" s="212" t="s">
        <v>441</v>
      </c>
      <c r="I63" s="81">
        <v>1</v>
      </c>
      <c r="J63" s="238">
        <v>3974</v>
      </c>
      <c r="K63" s="239">
        <v>1325</v>
      </c>
      <c r="L63" s="165">
        <v>803379</v>
      </c>
    </row>
    <row r="64" spans="1:12" s="2" customFormat="1" ht="12.75" customHeight="1" x14ac:dyDescent="0.2">
      <c r="A64" s="210">
        <v>44694</v>
      </c>
      <c r="B64" s="211" t="s">
        <v>442</v>
      </c>
      <c r="C64" s="212" t="s">
        <v>443</v>
      </c>
      <c r="D64" s="212" t="s">
        <v>415</v>
      </c>
      <c r="E64" s="202">
        <v>7</v>
      </c>
      <c r="F64" s="237">
        <v>12</v>
      </c>
      <c r="G64" s="237">
        <v>21</v>
      </c>
      <c r="H64" s="212" t="s">
        <v>441</v>
      </c>
      <c r="I64" s="81">
        <v>1</v>
      </c>
      <c r="J64" s="238">
        <v>4478</v>
      </c>
      <c r="K64" s="239">
        <v>1816</v>
      </c>
      <c r="L64" s="165">
        <v>837941</v>
      </c>
    </row>
    <row r="65" spans="1:12" s="2" customFormat="1" ht="12.75" customHeight="1" x14ac:dyDescent="0.2">
      <c r="A65" s="210">
        <v>44694</v>
      </c>
      <c r="B65" s="211" t="s">
        <v>444</v>
      </c>
      <c r="C65" s="212" t="s">
        <v>445</v>
      </c>
      <c r="D65" s="212" t="s">
        <v>415</v>
      </c>
      <c r="E65" s="202">
        <v>7</v>
      </c>
      <c r="F65" s="237">
        <v>18</v>
      </c>
      <c r="G65" s="237">
        <v>22</v>
      </c>
      <c r="H65" s="212" t="s">
        <v>441</v>
      </c>
      <c r="I65" s="81">
        <v>1</v>
      </c>
      <c r="J65" s="238">
        <v>2846</v>
      </c>
      <c r="K65" s="239">
        <v>1289</v>
      </c>
      <c r="L65" s="165">
        <v>573842</v>
      </c>
    </row>
    <row r="66" spans="1:12" s="2" customFormat="1" ht="12.75" customHeight="1" x14ac:dyDescent="0.2">
      <c r="A66" s="210">
        <v>44694</v>
      </c>
      <c r="B66" s="211" t="s">
        <v>446</v>
      </c>
      <c r="C66" s="212" t="s">
        <v>447</v>
      </c>
      <c r="D66" s="212" t="s">
        <v>415</v>
      </c>
      <c r="E66" s="202">
        <v>7</v>
      </c>
      <c r="F66" s="237">
        <v>13</v>
      </c>
      <c r="G66" s="237">
        <v>22</v>
      </c>
      <c r="H66" s="212" t="s">
        <v>441</v>
      </c>
      <c r="I66" s="81">
        <v>1</v>
      </c>
      <c r="J66" s="238">
        <v>3142</v>
      </c>
      <c r="K66" s="239">
        <v>492</v>
      </c>
      <c r="L66" s="165">
        <v>601634</v>
      </c>
    </row>
    <row r="67" spans="1:12" s="2" customFormat="1" ht="12.75" customHeight="1" x14ac:dyDescent="0.2">
      <c r="A67" s="210">
        <v>44694</v>
      </c>
      <c r="B67" s="211" t="s">
        <v>450</v>
      </c>
      <c r="C67" s="212" t="s">
        <v>451</v>
      </c>
      <c r="D67" s="212" t="s">
        <v>155</v>
      </c>
      <c r="E67" s="202">
        <v>1</v>
      </c>
      <c r="F67" s="237">
        <v>13</v>
      </c>
      <c r="G67" s="237">
        <v>2</v>
      </c>
      <c r="H67" s="212" t="s">
        <v>452</v>
      </c>
      <c r="I67" s="81">
        <v>1</v>
      </c>
      <c r="J67" s="238">
        <v>1700</v>
      </c>
      <c r="K67" s="239">
        <v>548</v>
      </c>
      <c r="L67" s="165">
        <v>182088</v>
      </c>
    </row>
    <row r="68" spans="1:12" s="2" customFormat="1" ht="12.75" customHeight="1" x14ac:dyDescent="0.2">
      <c r="A68" s="210">
        <v>44694</v>
      </c>
      <c r="B68" s="211" t="s">
        <v>453</v>
      </c>
      <c r="C68" s="212" t="s">
        <v>454</v>
      </c>
      <c r="D68" s="212" t="s">
        <v>171</v>
      </c>
      <c r="E68" s="202">
        <v>3</v>
      </c>
      <c r="F68" s="237">
        <v>8</v>
      </c>
      <c r="G68" s="237">
        <v>10</v>
      </c>
      <c r="H68" s="212" t="s">
        <v>172</v>
      </c>
      <c r="I68" s="81">
        <v>1</v>
      </c>
      <c r="J68" s="238">
        <v>1307</v>
      </c>
      <c r="K68" s="239">
        <v>530</v>
      </c>
      <c r="L68" s="165">
        <v>184000</v>
      </c>
    </row>
    <row r="69" spans="1:12" s="2" customFormat="1" ht="12.75" customHeight="1" x14ac:dyDescent="0.2">
      <c r="A69" s="210">
        <v>44694</v>
      </c>
      <c r="B69" s="211" t="s">
        <v>455</v>
      </c>
      <c r="C69" s="212" t="s">
        <v>456</v>
      </c>
      <c r="D69" s="212" t="s">
        <v>171</v>
      </c>
      <c r="E69" s="202">
        <v>3</v>
      </c>
      <c r="F69" s="237">
        <v>9</v>
      </c>
      <c r="G69" s="237">
        <v>10</v>
      </c>
      <c r="H69" s="212" t="s">
        <v>172</v>
      </c>
      <c r="I69" s="81">
        <v>1</v>
      </c>
      <c r="J69" s="238">
        <v>2223</v>
      </c>
      <c r="K69" s="239">
        <v>548</v>
      </c>
      <c r="L69" s="165">
        <v>221000</v>
      </c>
    </row>
    <row r="70" spans="1:12" s="2" customFormat="1" ht="12.75" customHeight="1" x14ac:dyDescent="0.2">
      <c r="A70" s="210">
        <v>44694</v>
      </c>
      <c r="B70" s="211" t="s">
        <v>457</v>
      </c>
      <c r="C70" s="212" t="s">
        <v>458</v>
      </c>
      <c r="D70" s="212" t="s">
        <v>171</v>
      </c>
      <c r="E70" s="202">
        <v>3</v>
      </c>
      <c r="F70" s="237">
        <v>7</v>
      </c>
      <c r="G70" s="237" t="s">
        <v>459</v>
      </c>
      <c r="H70" s="212" t="s">
        <v>172</v>
      </c>
      <c r="I70" s="81">
        <v>1</v>
      </c>
      <c r="J70" s="238">
        <v>2628</v>
      </c>
      <c r="K70" s="239">
        <v>464</v>
      </c>
      <c r="L70" s="165">
        <v>226000</v>
      </c>
    </row>
    <row r="71" spans="1:12" s="2" customFormat="1" ht="12.75" customHeight="1" x14ac:dyDescent="0.2">
      <c r="A71" s="210">
        <v>44694</v>
      </c>
      <c r="B71" s="211" t="s">
        <v>460</v>
      </c>
      <c r="C71" s="212" t="s">
        <v>461</v>
      </c>
      <c r="D71" s="212" t="s">
        <v>462</v>
      </c>
      <c r="E71" s="202">
        <v>11</v>
      </c>
      <c r="F71" s="237">
        <v>6</v>
      </c>
      <c r="G71" s="237">
        <v>23</v>
      </c>
      <c r="H71" s="212" t="s">
        <v>463</v>
      </c>
      <c r="I71" s="81">
        <v>1</v>
      </c>
      <c r="J71" s="238">
        <v>2515</v>
      </c>
      <c r="K71" s="239">
        <v>901</v>
      </c>
      <c r="L71" s="165">
        <v>225456</v>
      </c>
    </row>
    <row r="72" spans="1:12" s="2" customFormat="1" ht="12.75" customHeight="1" x14ac:dyDescent="0.2">
      <c r="A72" s="210">
        <v>44694</v>
      </c>
      <c r="B72" s="211" t="s">
        <v>464</v>
      </c>
      <c r="C72" s="212" t="s">
        <v>465</v>
      </c>
      <c r="D72" s="212" t="s">
        <v>415</v>
      </c>
      <c r="E72" s="202">
        <v>14</v>
      </c>
      <c r="F72" s="237">
        <v>7</v>
      </c>
      <c r="G72" s="237">
        <v>6</v>
      </c>
      <c r="H72" s="212" t="s">
        <v>177</v>
      </c>
      <c r="I72" s="81">
        <v>1</v>
      </c>
      <c r="J72" s="238">
        <v>2983</v>
      </c>
      <c r="K72" s="239">
        <v>1241</v>
      </c>
      <c r="L72" s="165">
        <v>278784</v>
      </c>
    </row>
    <row r="73" spans="1:12" s="2" customFormat="1" ht="12.75" customHeight="1" x14ac:dyDescent="0.2">
      <c r="A73" s="210">
        <v>44694</v>
      </c>
      <c r="B73" s="211" t="s">
        <v>466</v>
      </c>
      <c r="C73" s="212" t="s">
        <v>467</v>
      </c>
      <c r="D73" s="212" t="s">
        <v>462</v>
      </c>
      <c r="E73" s="202" t="s">
        <v>468</v>
      </c>
      <c r="F73" s="237">
        <v>28</v>
      </c>
      <c r="G73" s="237">
        <v>27</v>
      </c>
      <c r="H73" s="212" t="s">
        <v>469</v>
      </c>
      <c r="I73" s="81">
        <v>1</v>
      </c>
      <c r="J73" s="238">
        <v>2500</v>
      </c>
      <c r="K73" s="239">
        <v>760</v>
      </c>
      <c r="L73" s="165">
        <v>264060</v>
      </c>
    </row>
    <row r="74" spans="1:12" s="2" customFormat="1" ht="12.75" customHeight="1" x14ac:dyDescent="0.2">
      <c r="A74" s="210">
        <v>44697</v>
      </c>
      <c r="B74" s="211" t="s">
        <v>448</v>
      </c>
      <c r="C74" s="212" t="s">
        <v>449</v>
      </c>
      <c r="D74" s="212" t="s">
        <v>64</v>
      </c>
      <c r="E74" s="202" t="s">
        <v>276</v>
      </c>
      <c r="F74" s="237">
        <v>21</v>
      </c>
      <c r="G74" s="237">
        <v>1</v>
      </c>
      <c r="H74" s="212" t="s">
        <v>280</v>
      </c>
      <c r="I74" s="81">
        <v>1</v>
      </c>
      <c r="J74" s="238">
        <v>1932</v>
      </c>
      <c r="K74" s="239">
        <v>969</v>
      </c>
      <c r="L74" s="165">
        <v>250000</v>
      </c>
    </row>
    <row r="75" spans="1:12" s="2" customFormat="1" ht="12.75" customHeight="1" x14ac:dyDescent="0.2">
      <c r="A75" s="210">
        <v>44697</v>
      </c>
      <c r="B75" s="211" t="s">
        <v>532</v>
      </c>
      <c r="C75" s="212" t="s">
        <v>533</v>
      </c>
      <c r="D75" s="212" t="s">
        <v>64</v>
      </c>
      <c r="E75" s="202" t="s">
        <v>276</v>
      </c>
      <c r="F75" s="237">
        <v>7</v>
      </c>
      <c r="G75" s="237">
        <v>1</v>
      </c>
      <c r="H75" s="212" t="s">
        <v>156</v>
      </c>
      <c r="I75" s="81">
        <v>1</v>
      </c>
      <c r="J75" s="238">
        <v>1938</v>
      </c>
      <c r="K75" s="239">
        <v>750</v>
      </c>
      <c r="L75" s="165">
        <v>181500</v>
      </c>
    </row>
    <row r="76" spans="1:12" s="2" customFormat="1" ht="12.75" customHeight="1" x14ac:dyDescent="0.2">
      <c r="A76" s="210">
        <v>44697</v>
      </c>
      <c r="B76" s="211" t="s">
        <v>534</v>
      </c>
      <c r="C76" s="212" t="s">
        <v>535</v>
      </c>
      <c r="D76" s="212" t="s">
        <v>536</v>
      </c>
      <c r="E76" s="202">
        <v>4</v>
      </c>
      <c r="F76" s="237">
        <v>16</v>
      </c>
      <c r="G76" s="237">
        <v>8</v>
      </c>
      <c r="H76" s="212" t="s">
        <v>537</v>
      </c>
      <c r="I76" s="81">
        <v>1</v>
      </c>
      <c r="J76" s="238">
        <v>1724</v>
      </c>
      <c r="K76" s="239">
        <v>558</v>
      </c>
      <c r="L76" s="165">
        <v>150612</v>
      </c>
    </row>
    <row r="77" spans="1:12" s="2" customFormat="1" ht="12.75" customHeight="1" x14ac:dyDescent="0.2">
      <c r="A77" s="210">
        <v>44697</v>
      </c>
      <c r="B77" s="211" t="s">
        <v>538</v>
      </c>
      <c r="C77" s="212" t="s">
        <v>539</v>
      </c>
      <c r="D77" s="212" t="s">
        <v>462</v>
      </c>
      <c r="E77" s="202" t="s">
        <v>468</v>
      </c>
      <c r="F77" s="237">
        <v>27</v>
      </c>
      <c r="G77" s="237">
        <v>27</v>
      </c>
      <c r="H77" s="212" t="s">
        <v>177</v>
      </c>
      <c r="I77" s="81">
        <v>1</v>
      </c>
      <c r="J77" s="238">
        <v>2040</v>
      </c>
      <c r="K77" s="239">
        <v>632</v>
      </c>
      <c r="L77" s="165">
        <v>176352</v>
      </c>
    </row>
    <row r="78" spans="1:12" s="2" customFormat="1" ht="12.75" customHeight="1" x14ac:dyDescent="0.2">
      <c r="A78" s="210">
        <v>44697</v>
      </c>
      <c r="B78" s="211" t="s">
        <v>540</v>
      </c>
      <c r="C78" s="212" t="s">
        <v>541</v>
      </c>
      <c r="D78" s="212" t="s">
        <v>410</v>
      </c>
      <c r="E78" s="202" t="s">
        <v>411</v>
      </c>
      <c r="F78" s="237">
        <v>3</v>
      </c>
      <c r="G78" s="237">
        <v>18</v>
      </c>
      <c r="H78" s="212" t="s">
        <v>177</v>
      </c>
      <c r="I78" s="81">
        <v>1</v>
      </c>
      <c r="J78" s="238">
        <v>2298</v>
      </c>
      <c r="K78" s="239">
        <v>786</v>
      </c>
      <c r="L78" s="165">
        <v>203544</v>
      </c>
    </row>
    <row r="79" spans="1:12" s="2" customFormat="1" ht="12.75" customHeight="1" x14ac:dyDescent="0.2">
      <c r="A79" s="210">
        <v>44697</v>
      </c>
      <c r="B79" s="211" t="s">
        <v>542</v>
      </c>
      <c r="C79" s="212" t="s">
        <v>543</v>
      </c>
      <c r="D79" s="212" t="s">
        <v>410</v>
      </c>
      <c r="E79" s="202" t="s">
        <v>411</v>
      </c>
      <c r="F79" s="237">
        <v>2</v>
      </c>
      <c r="G79" s="237">
        <v>18</v>
      </c>
      <c r="H79" s="212" t="s">
        <v>177</v>
      </c>
      <c r="I79" s="81">
        <v>1</v>
      </c>
      <c r="J79" s="238">
        <v>2150</v>
      </c>
      <c r="K79" s="239">
        <v>718</v>
      </c>
      <c r="L79" s="165">
        <v>189288</v>
      </c>
    </row>
    <row r="80" spans="1:12" s="2" customFormat="1" ht="12.75" customHeight="1" x14ac:dyDescent="0.2">
      <c r="A80" s="166">
        <v>44699</v>
      </c>
      <c r="B80" s="71" t="s">
        <v>674</v>
      </c>
      <c r="C80" s="72" t="s">
        <v>675</v>
      </c>
      <c r="D80" s="72" t="s">
        <v>167</v>
      </c>
      <c r="E80" s="202">
        <v>2</v>
      </c>
      <c r="F80" s="203">
        <v>1</v>
      </c>
      <c r="G80" s="203">
        <v>4</v>
      </c>
      <c r="H80" s="212" t="s">
        <v>297</v>
      </c>
      <c r="I80" s="83">
        <v>1</v>
      </c>
      <c r="J80" s="208">
        <v>1744</v>
      </c>
      <c r="K80" s="100">
        <v>532</v>
      </c>
      <c r="L80" s="204">
        <v>150216</v>
      </c>
    </row>
    <row r="81" spans="1:12" s="2" customFormat="1" ht="12.75" customHeight="1" x14ac:dyDescent="0.2">
      <c r="A81" s="166">
        <v>44699</v>
      </c>
      <c r="B81" s="71" t="s">
        <v>676</v>
      </c>
      <c r="C81" s="72" t="s">
        <v>677</v>
      </c>
      <c r="D81" s="72" t="s">
        <v>167</v>
      </c>
      <c r="E81" s="202">
        <v>3</v>
      </c>
      <c r="F81" s="203">
        <v>6</v>
      </c>
      <c r="G81" s="203">
        <v>12</v>
      </c>
      <c r="H81" s="212" t="s">
        <v>168</v>
      </c>
      <c r="I81" s="83">
        <v>1</v>
      </c>
      <c r="J81" s="208">
        <v>3020</v>
      </c>
      <c r="K81" s="100">
        <v>460</v>
      </c>
      <c r="L81" s="204">
        <v>229680</v>
      </c>
    </row>
    <row r="82" spans="1:12" s="2" customFormat="1" ht="12.75" customHeight="1" x14ac:dyDescent="0.2">
      <c r="A82" s="166">
        <v>44699</v>
      </c>
      <c r="B82" s="71" t="s">
        <v>678</v>
      </c>
      <c r="C82" s="72" t="s">
        <v>679</v>
      </c>
      <c r="D82" s="72" t="s">
        <v>167</v>
      </c>
      <c r="E82" s="202">
        <v>3</v>
      </c>
      <c r="F82" s="203">
        <v>8</v>
      </c>
      <c r="G82" s="203">
        <v>12</v>
      </c>
      <c r="H82" s="212" t="s">
        <v>168</v>
      </c>
      <c r="I82" s="83">
        <v>1</v>
      </c>
      <c r="J82" s="208">
        <v>2940</v>
      </c>
      <c r="K82" s="100">
        <v>458</v>
      </c>
      <c r="L82" s="204">
        <v>224268</v>
      </c>
    </row>
    <row r="83" spans="1:12" s="2" customFormat="1" ht="12.75" customHeight="1" x14ac:dyDescent="0.2">
      <c r="A83" s="166">
        <v>44699</v>
      </c>
      <c r="B83" s="71" t="s">
        <v>680</v>
      </c>
      <c r="C83" s="72" t="s">
        <v>681</v>
      </c>
      <c r="D83" s="72" t="s">
        <v>167</v>
      </c>
      <c r="E83" s="202">
        <v>2</v>
      </c>
      <c r="F83" s="203">
        <v>5</v>
      </c>
      <c r="G83" s="203">
        <v>12</v>
      </c>
      <c r="H83" s="212" t="s">
        <v>168</v>
      </c>
      <c r="I83" s="83">
        <v>1</v>
      </c>
      <c r="J83" s="208">
        <v>1938</v>
      </c>
      <c r="K83" s="100">
        <v>458</v>
      </c>
      <c r="L83" s="204">
        <v>232914</v>
      </c>
    </row>
    <row r="84" spans="1:12" s="2" customFormat="1" ht="12.75" customHeight="1" x14ac:dyDescent="0.2">
      <c r="A84" s="166">
        <v>44699</v>
      </c>
      <c r="B84" s="71" t="s">
        <v>682</v>
      </c>
      <c r="C84" s="72" t="s">
        <v>683</v>
      </c>
      <c r="D84" s="72" t="s">
        <v>462</v>
      </c>
      <c r="E84" s="202">
        <v>11</v>
      </c>
      <c r="F84" s="203">
        <v>16</v>
      </c>
      <c r="G84" s="203">
        <v>21</v>
      </c>
      <c r="H84" s="212" t="s">
        <v>463</v>
      </c>
      <c r="I84" s="83">
        <v>1</v>
      </c>
      <c r="J84" s="208">
        <v>2537</v>
      </c>
      <c r="K84" s="100">
        <v>739</v>
      </c>
      <c r="L84" s="204">
        <v>216216</v>
      </c>
    </row>
    <row r="85" spans="1:12" s="2" customFormat="1" ht="12.75" customHeight="1" x14ac:dyDescent="0.2">
      <c r="A85" s="166">
        <v>44699</v>
      </c>
      <c r="B85" s="71" t="s">
        <v>684</v>
      </c>
      <c r="C85" s="72" t="s">
        <v>685</v>
      </c>
      <c r="D85" s="72" t="s">
        <v>462</v>
      </c>
      <c r="E85" s="202">
        <v>11</v>
      </c>
      <c r="F85" s="203">
        <v>10</v>
      </c>
      <c r="G85" s="203">
        <v>21</v>
      </c>
      <c r="H85" s="212" t="s">
        <v>412</v>
      </c>
      <c r="I85" s="83">
        <v>1</v>
      </c>
      <c r="J85" s="208">
        <v>2515</v>
      </c>
      <c r="K85" s="100">
        <v>761</v>
      </c>
      <c r="L85" s="204">
        <v>231000</v>
      </c>
    </row>
    <row r="86" spans="1:12" s="2" customFormat="1" ht="12.75" customHeight="1" x14ac:dyDescent="0.2">
      <c r="A86" s="166">
        <v>44699</v>
      </c>
      <c r="B86" s="71" t="s">
        <v>686</v>
      </c>
      <c r="C86" s="72" t="s">
        <v>687</v>
      </c>
      <c r="D86" s="72" t="s">
        <v>64</v>
      </c>
      <c r="E86" s="202" t="s">
        <v>276</v>
      </c>
      <c r="F86" s="203">
        <v>14</v>
      </c>
      <c r="G86" s="203">
        <v>1</v>
      </c>
      <c r="H86" s="212" t="s">
        <v>688</v>
      </c>
      <c r="I86" s="83">
        <v>1</v>
      </c>
      <c r="J86" s="208">
        <v>2084</v>
      </c>
      <c r="K86" s="100">
        <v>647</v>
      </c>
      <c r="L86" s="204">
        <v>300000</v>
      </c>
    </row>
    <row r="87" spans="1:12" s="2" customFormat="1" ht="12.75" customHeight="1" x14ac:dyDescent="0.2">
      <c r="A87" s="166">
        <v>44699</v>
      </c>
      <c r="B87" s="71" t="s">
        <v>689</v>
      </c>
      <c r="C87" s="72" t="s">
        <v>690</v>
      </c>
      <c r="D87" s="72" t="s">
        <v>462</v>
      </c>
      <c r="E87" s="202">
        <v>11</v>
      </c>
      <c r="F87" s="203">
        <v>11</v>
      </c>
      <c r="G87" s="203">
        <v>21</v>
      </c>
      <c r="H87" s="212" t="s">
        <v>469</v>
      </c>
      <c r="I87" s="83">
        <v>1</v>
      </c>
      <c r="J87" s="208">
        <v>2750</v>
      </c>
      <c r="K87" s="100">
        <v>926</v>
      </c>
      <c r="L87" s="204">
        <v>297756</v>
      </c>
    </row>
    <row r="88" spans="1:12" s="2" customFormat="1" ht="12.75" customHeight="1" x14ac:dyDescent="0.2">
      <c r="A88" s="210">
        <v>44700</v>
      </c>
      <c r="B88" s="211" t="s">
        <v>664</v>
      </c>
      <c r="C88" s="212" t="s">
        <v>665</v>
      </c>
      <c r="D88" s="212" t="s">
        <v>194</v>
      </c>
      <c r="E88" s="202">
        <v>3</v>
      </c>
      <c r="F88" s="237">
        <v>10</v>
      </c>
      <c r="G88" s="237">
        <v>22</v>
      </c>
      <c r="H88" s="212" t="s">
        <v>195</v>
      </c>
      <c r="I88" s="81">
        <v>1</v>
      </c>
      <c r="J88" s="238">
        <v>1835</v>
      </c>
      <c r="K88" s="239">
        <v>507</v>
      </c>
      <c r="L88" s="165">
        <v>168624</v>
      </c>
    </row>
    <row r="89" spans="1:12" s="2" customFormat="1" ht="12.75" customHeight="1" x14ac:dyDescent="0.2">
      <c r="A89" s="166">
        <v>44700</v>
      </c>
      <c r="B89" s="71" t="s">
        <v>666</v>
      </c>
      <c r="C89" s="72" t="s">
        <v>667</v>
      </c>
      <c r="D89" s="72" t="s">
        <v>194</v>
      </c>
      <c r="E89" s="202">
        <v>3</v>
      </c>
      <c r="F89" s="203">
        <v>9</v>
      </c>
      <c r="G89" s="203">
        <v>22</v>
      </c>
      <c r="H89" s="212" t="s">
        <v>195</v>
      </c>
      <c r="I89" s="83">
        <v>1</v>
      </c>
      <c r="J89" s="208">
        <v>1790</v>
      </c>
      <c r="K89" s="100">
        <v>574</v>
      </c>
      <c r="L89" s="204">
        <v>170550</v>
      </c>
    </row>
    <row r="90" spans="1:12" s="2" customFormat="1" ht="12.75" customHeight="1" x14ac:dyDescent="0.2">
      <c r="A90" s="166">
        <v>44700</v>
      </c>
      <c r="B90" s="71" t="s">
        <v>668</v>
      </c>
      <c r="C90" s="72" t="s">
        <v>669</v>
      </c>
      <c r="D90" s="72" t="s">
        <v>167</v>
      </c>
      <c r="E90" s="202">
        <v>2</v>
      </c>
      <c r="F90" s="203">
        <v>7</v>
      </c>
      <c r="G90" s="203">
        <v>6</v>
      </c>
      <c r="H90" s="212" t="s">
        <v>195</v>
      </c>
      <c r="I90" s="83">
        <v>1</v>
      </c>
      <c r="J90" s="208">
        <v>1510</v>
      </c>
      <c r="K90" s="100">
        <v>512</v>
      </c>
      <c r="L90" s="204">
        <v>145512</v>
      </c>
    </row>
    <row r="91" spans="1:12" s="2" customFormat="1" ht="12.75" customHeight="1" x14ac:dyDescent="0.2">
      <c r="A91" s="166">
        <v>44700</v>
      </c>
      <c r="B91" s="71" t="s">
        <v>670</v>
      </c>
      <c r="C91" s="72" t="s">
        <v>671</v>
      </c>
      <c r="D91" s="72" t="s">
        <v>393</v>
      </c>
      <c r="E91" s="202" t="s">
        <v>394</v>
      </c>
      <c r="F91" s="203">
        <v>20</v>
      </c>
      <c r="G91" s="203">
        <v>6</v>
      </c>
      <c r="H91" s="212" t="s">
        <v>195</v>
      </c>
      <c r="I91" s="83">
        <v>1</v>
      </c>
      <c r="J91" s="208">
        <v>1872</v>
      </c>
      <c r="K91" s="100">
        <v>420</v>
      </c>
      <c r="L91" s="204">
        <v>165024</v>
      </c>
    </row>
    <row r="92" spans="1:12" s="2" customFormat="1" ht="12.75" customHeight="1" x14ac:dyDescent="0.2">
      <c r="A92" s="166">
        <v>44700</v>
      </c>
      <c r="B92" s="71" t="s">
        <v>672</v>
      </c>
      <c r="C92" s="72" t="s">
        <v>673</v>
      </c>
      <c r="D92" s="72" t="s">
        <v>167</v>
      </c>
      <c r="E92" s="202">
        <v>2</v>
      </c>
      <c r="F92" s="203">
        <v>6</v>
      </c>
      <c r="G92" s="203">
        <v>6</v>
      </c>
      <c r="H92" s="212" t="s">
        <v>195</v>
      </c>
      <c r="I92" s="83">
        <v>1</v>
      </c>
      <c r="J92" s="208">
        <v>1349</v>
      </c>
      <c r="K92" s="100">
        <v>434</v>
      </c>
      <c r="L92" s="204">
        <v>128376</v>
      </c>
    </row>
    <row r="93" spans="1:12" s="2" customFormat="1" ht="12.75" customHeight="1" x14ac:dyDescent="0.2">
      <c r="A93" s="210">
        <v>44701</v>
      </c>
      <c r="B93" s="211" t="s">
        <v>641</v>
      </c>
      <c r="C93" s="212" t="s">
        <v>642</v>
      </c>
      <c r="D93" s="212" t="s">
        <v>285</v>
      </c>
      <c r="E93" s="202">
        <v>2</v>
      </c>
      <c r="F93" s="237">
        <v>21</v>
      </c>
      <c r="G93" s="237">
        <v>2</v>
      </c>
      <c r="H93" s="212" t="s">
        <v>286</v>
      </c>
      <c r="I93" s="81">
        <v>1</v>
      </c>
      <c r="J93" s="238">
        <v>1545</v>
      </c>
      <c r="K93" s="239">
        <v>589</v>
      </c>
      <c r="L93" s="165">
        <v>121500</v>
      </c>
    </row>
    <row r="94" spans="1:12" s="2" customFormat="1" ht="12.75" customHeight="1" x14ac:dyDescent="0.2">
      <c r="A94" s="210">
        <v>44701</v>
      </c>
      <c r="B94" s="211" t="s">
        <v>643</v>
      </c>
      <c r="C94" s="212" t="s">
        <v>644</v>
      </c>
      <c r="D94" s="212" t="s">
        <v>285</v>
      </c>
      <c r="E94" s="202">
        <v>2</v>
      </c>
      <c r="F94" s="237">
        <v>22</v>
      </c>
      <c r="G94" s="237">
        <v>2</v>
      </c>
      <c r="H94" s="212" t="s">
        <v>286</v>
      </c>
      <c r="I94" s="81">
        <v>1</v>
      </c>
      <c r="J94" s="238">
        <v>1776</v>
      </c>
      <c r="K94" s="239">
        <v>545</v>
      </c>
      <c r="L94" s="165">
        <v>134750</v>
      </c>
    </row>
    <row r="95" spans="1:12" s="2" customFormat="1" ht="12.75" customHeight="1" x14ac:dyDescent="0.2">
      <c r="A95" s="210">
        <v>44701</v>
      </c>
      <c r="B95" s="211" t="s">
        <v>645</v>
      </c>
      <c r="C95" s="212" t="s">
        <v>646</v>
      </c>
      <c r="D95" s="212" t="s">
        <v>285</v>
      </c>
      <c r="E95" s="202">
        <v>5</v>
      </c>
      <c r="F95" s="237">
        <v>20</v>
      </c>
      <c r="G95" s="237">
        <v>22</v>
      </c>
      <c r="H95" s="212" t="s">
        <v>286</v>
      </c>
      <c r="I95" s="81">
        <v>1</v>
      </c>
      <c r="J95" s="238">
        <v>1429</v>
      </c>
      <c r="K95" s="239">
        <v>533</v>
      </c>
      <c r="L95" s="165">
        <v>126000</v>
      </c>
    </row>
    <row r="96" spans="1:12" s="2" customFormat="1" ht="12.75" customHeight="1" x14ac:dyDescent="0.2">
      <c r="A96" s="210">
        <v>44701</v>
      </c>
      <c r="B96" s="211" t="s">
        <v>647</v>
      </c>
      <c r="C96" s="212" t="s">
        <v>648</v>
      </c>
      <c r="D96" s="212" t="s">
        <v>285</v>
      </c>
      <c r="E96" s="202">
        <v>2</v>
      </c>
      <c r="F96" s="237">
        <v>24</v>
      </c>
      <c r="G96" s="237">
        <v>2</v>
      </c>
      <c r="H96" s="212" t="s">
        <v>286</v>
      </c>
      <c r="I96" s="81">
        <v>1</v>
      </c>
      <c r="J96" s="238">
        <v>1607</v>
      </c>
      <c r="K96" s="239">
        <v>494</v>
      </c>
      <c r="L96" s="165">
        <v>129400</v>
      </c>
    </row>
    <row r="97" spans="1:12" s="2" customFormat="1" ht="12.75" customHeight="1" x14ac:dyDescent="0.2">
      <c r="A97" s="210">
        <v>44701</v>
      </c>
      <c r="B97" s="211" t="s">
        <v>649</v>
      </c>
      <c r="C97" s="212" t="s">
        <v>650</v>
      </c>
      <c r="D97" s="212" t="s">
        <v>285</v>
      </c>
      <c r="E97" s="202">
        <v>2</v>
      </c>
      <c r="F97" s="237">
        <v>25</v>
      </c>
      <c r="G97" s="237">
        <v>2</v>
      </c>
      <c r="H97" s="212" t="s">
        <v>286</v>
      </c>
      <c r="I97" s="81">
        <v>1</v>
      </c>
      <c r="J97" s="238">
        <v>1776</v>
      </c>
      <c r="K97" s="239">
        <v>624</v>
      </c>
      <c r="L97" s="165">
        <v>136250</v>
      </c>
    </row>
    <row r="98" spans="1:12" s="2" customFormat="1" ht="12.75" customHeight="1" x14ac:dyDescent="0.2">
      <c r="A98" s="210">
        <v>44701</v>
      </c>
      <c r="B98" s="211" t="s">
        <v>651</v>
      </c>
      <c r="C98" s="212" t="s">
        <v>652</v>
      </c>
      <c r="D98" s="212" t="s">
        <v>285</v>
      </c>
      <c r="E98" s="202">
        <v>2</v>
      </c>
      <c r="F98" s="237">
        <v>26</v>
      </c>
      <c r="G98" s="237">
        <v>2</v>
      </c>
      <c r="H98" s="212" t="s">
        <v>286</v>
      </c>
      <c r="I98" s="81">
        <v>1</v>
      </c>
      <c r="J98" s="238">
        <v>1429</v>
      </c>
      <c r="K98" s="239">
        <v>553</v>
      </c>
      <c r="L98" s="165">
        <v>124885</v>
      </c>
    </row>
    <row r="99" spans="1:12" s="2" customFormat="1" ht="12.75" customHeight="1" x14ac:dyDescent="0.2">
      <c r="A99" s="210">
        <v>44701</v>
      </c>
      <c r="B99" s="211" t="s">
        <v>653</v>
      </c>
      <c r="C99" s="212" t="s">
        <v>654</v>
      </c>
      <c r="D99" s="212" t="s">
        <v>285</v>
      </c>
      <c r="E99" s="202">
        <v>2</v>
      </c>
      <c r="F99" s="237">
        <v>27</v>
      </c>
      <c r="G99" s="237">
        <v>2</v>
      </c>
      <c r="H99" s="212" t="s">
        <v>286</v>
      </c>
      <c r="I99" s="81">
        <v>1</v>
      </c>
      <c r="J99" s="238">
        <v>1607</v>
      </c>
      <c r="K99" s="239">
        <v>494</v>
      </c>
      <c r="L99" s="165">
        <v>128280</v>
      </c>
    </row>
    <row r="100" spans="1:12" s="2" customFormat="1" ht="12.75" customHeight="1" x14ac:dyDescent="0.2">
      <c r="A100" s="210">
        <v>44701</v>
      </c>
      <c r="B100" s="211" t="s">
        <v>655</v>
      </c>
      <c r="C100" s="212" t="s">
        <v>656</v>
      </c>
      <c r="D100" s="212" t="s">
        <v>285</v>
      </c>
      <c r="E100" s="202">
        <v>2</v>
      </c>
      <c r="F100" s="237">
        <v>28</v>
      </c>
      <c r="G100" s="237">
        <v>2</v>
      </c>
      <c r="H100" s="212" t="s">
        <v>286</v>
      </c>
      <c r="I100" s="81">
        <v>1</v>
      </c>
      <c r="J100" s="238">
        <v>2014</v>
      </c>
      <c r="K100" s="239">
        <v>459</v>
      </c>
      <c r="L100" s="165">
        <v>139525</v>
      </c>
    </row>
    <row r="101" spans="1:12" s="2" customFormat="1" ht="12.75" customHeight="1" x14ac:dyDescent="0.2">
      <c r="A101" s="210">
        <v>44701</v>
      </c>
      <c r="B101" s="211" t="s">
        <v>657</v>
      </c>
      <c r="C101" s="212" t="s">
        <v>658</v>
      </c>
      <c r="D101" s="212" t="s">
        <v>285</v>
      </c>
      <c r="E101" s="202">
        <v>2</v>
      </c>
      <c r="F101" s="237">
        <v>29</v>
      </c>
      <c r="G101" s="237">
        <v>2</v>
      </c>
      <c r="H101" s="212" t="s">
        <v>286</v>
      </c>
      <c r="I101" s="81">
        <v>1</v>
      </c>
      <c r="J101" s="238">
        <v>1775</v>
      </c>
      <c r="K101" s="239">
        <v>512</v>
      </c>
      <c r="L101" s="165">
        <v>135745</v>
      </c>
    </row>
    <row r="102" spans="1:12" s="2" customFormat="1" ht="12.75" customHeight="1" x14ac:dyDescent="0.2">
      <c r="A102" s="210">
        <v>44701</v>
      </c>
      <c r="B102" s="211" t="s">
        <v>659</v>
      </c>
      <c r="C102" s="212" t="s">
        <v>660</v>
      </c>
      <c r="D102" s="212" t="s">
        <v>285</v>
      </c>
      <c r="E102" s="202">
        <v>2</v>
      </c>
      <c r="F102" s="237">
        <v>30</v>
      </c>
      <c r="G102" s="237">
        <v>2</v>
      </c>
      <c r="H102" s="212" t="s">
        <v>286</v>
      </c>
      <c r="I102" s="81">
        <v>1</v>
      </c>
      <c r="J102" s="238">
        <v>2180</v>
      </c>
      <c r="K102" s="239">
        <v>555</v>
      </c>
      <c r="L102" s="165">
        <v>153770</v>
      </c>
    </row>
    <row r="103" spans="1:12" s="2" customFormat="1" ht="12.75" customHeight="1" x14ac:dyDescent="0.2">
      <c r="A103" s="210">
        <v>44701</v>
      </c>
      <c r="B103" s="211" t="s">
        <v>661</v>
      </c>
      <c r="C103" s="212" t="s">
        <v>662</v>
      </c>
      <c r="D103" s="212" t="s">
        <v>462</v>
      </c>
      <c r="E103" s="202">
        <v>7</v>
      </c>
      <c r="F103" s="237">
        <v>1</v>
      </c>
      <c r="G103" s="237">
        <v>24</v>
      </c>
      <c r="H103" s="212" t="s">
        <v>663</v>
      </c>
      <c r="I103" s="81">
        <v>1</v>
      </c>
      <c r="J103" s="238">
        <v>2572</v>
      </c>
      <c r="K103" s="239">
        <v>1253</v>
      </c>
      <c r="L103" s="165">
        <v>535000</v>
      </c>
    </row>
    <row r="104" spans="1:12" s="2" customFormat="1" ht="12.75" customHeight="1" x14ac:dyDescent="0.2">
      <c r="A104" s="166">
        <v>44701</v>
      </c>
      <c r="B104" s="71" t="s">
        <v>691</v>
      </c>
      <c r="C104" s="72" t="s">
        <v>692</v>
      </c>
      <c r="D104" s="72" t="s">
        <v>536</v>
      </c>
      <c r="E104" s="202">
        <v>4</v>
      </c>
      <c r="F104" s="203">
        <v>39</v>
      </c>
      <c r="G104" s="203">
        <v>8</v>
      </c>
      <c r="H104" s="212" t="s">
        <v>452</v>
      </c>
      <c r="I104" s="83">
        <v>1</v>
      </c>
      <c r="J104" s="208">
        <v>2065</v>
      </c>
      <c r="K104" s="100">
        <v>517</v>
      </c>
      <c r="L104" s="204">
        <v>209142</v>
      </c>
    </row>
    <row r="105" spans="1:12" s="2" customFormat="1" ht="12.75" customHeight="1" x14ac:dyDescent="0.2">
      <c r="A105" s="166">
        <v>44701</v>
      </c>
      <c r="B105" s="71" t="s">
        <v>713</v>
      </c>
      <c r="C105" s="72" t="s">
        <v>714</v>
      </c>
      <c r="D105" s="72" t="s">
        <v>536</v>
      </c>
      <c r="E105" s="202">
        <v>4</v>
      </c>
      <c r="F105" s="203">
        <v>24</v>
      </c>
      <c r="G105" s="203">
        <v>8</v>
      </c>
      <c r="H105" s="212" t="s">
        <v>452</v>
      </c>
      <c r="I105" s="83">
        <v>1</v>
      </c>
      <c r="J105" s="208">
        <v>1800</v>
      </c>
      <c r="K105" s="100">
        <v>554</v>
      </c>
      <c r="L105" s="204">
        <v>190674</v>
      </c>
    </row>
    <row r="106" spans="1:12" s="2" customFormat="1" ht="12.75" customHeight="1" x14ac:dyDescent="0.2">
      <c r="A106" s="166">
        <v>44701</v>
      </c>
      <c r="B106" s="71" t="s">
        <v>715</v>
      </c>
      <c r="C106" s="72" t="s">
        <v>716</v>
      </c>
      <c r="D106" s="72" t="s">
        <v>536</v>
      </c>
      <c r="E106" s="202">
        <v>4</v>
      </c>
      <c r="F106" s="203">
        <v>39</v>
      </c>
      <c r="G106" s="203">
        <v>7</v>
      </c>
      <c r="H106" s="212" t="s">
        <v>452</v>
      </c>
      <c r="I106" s="83">
        <v>1</v>
      </c>
      <c r="J106" s="208">
        <v>1800</v>
      </c>
      <c r="K106" s="100">
        <v>554</v>
      </c>
      <c r="L106" s="204">
        <v>190674</v>
      </c>
    </row>
    <row r="107" spans="1:12" s="2" customFormat="1" ht="12.75" customHeight="1" x14ac:dyDescent="0.2">
      <c r="A107" s="166">
        <v>44701</v>
      </c>
      <c r="B107" s="71" t="s">
        <v>717</v>
      </c>
      <c r="C107" s="72" t="s">
        <v>718</v>
      </c>
      <c r="D107" s="72" t="s">
        <v>536</v>
      </c>
      <c r="E107" s="202">
        <v>4</v>
      </c>
      <c r="F107" s="203">
        <v>40</v>
      </c>
      <c r="G107" s="203">
        <v>7</v>
      </c>
      <c r="H107" s="212" t="s">
        <v>452</v>
      </c>
      <c r="I107" s="83">
        <v>1</v>
      </c>
      <c r="J107" s="208">
        <v>1900</v>
      </c>
      <c r="K107" s="100">
        <v>556</v>
      </c>
      <c r="L107" s="204">
        <v>198936</v>
      </c>
    </row>
    <row r="108" spans="1:12" s="2" customFormat="1" ht="12.75" customHeight="1" x14ac:dyDescent="0.2">
      <c r="A108" s="166">
        <v>44701</v>
      </c>
      <c r="B108" s="71" t="s">
        <v>719</v>
      </c>
      <c r="C108" s="72" t="s">
        <v>720</v>
      </c>
      <c r="D108" s="72" t="s">
        <v>536</v>
      </c>
      <c r="E108" s="202">
        <v>4</v>
      </c>
      <c r="F108" s="203">
        <v>38</v>
      </c>
      <c r="G108" s="203">
        <v>8</v>
      </c>
      <c r="H108" s="212" t="s">
        <v>537</v>
      </c>
      <c r="I108" s="83">
        <v>1</v>
      </c>
      <c r="J108" s="208">
        <v>1796</v>
      </c>
      <c r="K108" s="100">
        <v>659</v>
      </c>
      <c r="L108" s="204">
        <v>162030</v>
      </c>
    </row>
    <row r="109" spans="1:12" s="2" customFormat="1" ht="12.75" customHeight="1" x14ac:dyDescent="0.2">
      <c r="A109" s="166">
        <v>44701</v>
      </c>
      <c r="B109" s="71" t="s">
        <v>721</v>
      </c>
      <c r="C109" s="72" t="s">
        <v>722</v>
      </c>
      <c r="D109" s="72" t="s">
        <v>536</v>
      </c>
      <c r="E109" s="202">
        <v>4</v>
      </c>
      <c r="F109" s="203">
        <v>37</v>
      </c>
      <c r="G109" s="203">
        <v>8</v>
      </c>
      <c r="H109" s="212" t="s">
        <v>537</v>
      </c>
      <c r="I109" s="83">
        <v>1</v>
      </c>
      <c r="J109" s="208">
        <v>1560</v>
      </c>
      <c r="K109" s="100">
        <v>533</v>
      </c>
      <c r="L109" s="204">
        <v>138138</v>
      </c>
    </row>
    <row r="110" spans="1:12" s="2" customFormat="1" ht="12.75" customHeight="1" x14ac:dyDescent="0.2">
      <c r="A110" s="166">
        <v>44701</v>
      </c>
      <c r="B110" s="71" t="s">
        <v>723</v>
      </c>
      <c r="C110" s="72" t="s">
        <v>724</v>
      </c>
      <c r="D110" s="72" t="s">
        <v>536</v>
      </c>
      <c r="E110" s="202">
        <v>4</v>
      </c>
      <c r="F110" s="203">
        <v>45</v>
      </c>
      <c r="G110" s="203">
        <v>7</v>
      </c>
      <c r="H110" s="212" t="s">
        <v>537</v>
      </c>
      <c r="I110" s="83">
        <v>1</v>
      </c>
      <c r="J110" s="208">
        <v>1796</v>
      </c>
      <c r="K110" s="100">
        <v>659</v>
      </c>
      <c r="L110" s="204">
        <v>162030</v>
      </c>
    </row>
    <row r="111" spans="1:12" s="2" customFormat="1" ht="12.75" customHeight="1" x14ac:dyDescent="0.2">
      <c r="A111" s="166">
        <v>44701</v>
      </c>
      <c r="B111" s="71" t="s">
        <v>725</v>
      </c>
      <c r="C111" s="72" t="s">
        <v>726</v>
      </c>
      <c r="D111" s="72" t="s">
        <v>536</v>
      </c>
      <c r="E111" s="202">
        <v>4</v>
      </c>
      <c r="F111" s="203">
        <v>46</v>
      </c>
      <c r="G111" s="203">
        <v>7</v>
      </c>
      <c r="H111" s="212" t="s">
        <v>537</v>
      </c>
      <c r="I111" s="83">
        <v>1</v>
      </c>
      <c r="J111" s="208">
        <v>1724</v>
      </c>
      <c r="K111" s="100">
        <v>578</v>
      </c>
      <c r="L111" s="204">
        <v>151932</v>
      </c>
    </row>
    <row r="112" spans="1:12" s="2" customFormat="1" ht="12.75" customHeight="1" x14ac:dyDescent="0.2">
      <c r="A112" s="166">
        <v>44701</v>
      </c>
      <c r="B112" s="71" t="s">
        <v>727</v>
      </c>
      <c r="C112" s="72" t="s">
        <v>728</v>
      </c>
      <c r="D112" s="72" t="s">
        <v>171</v>
      </c>
      <c r="E112" s="202">
        <v>3</v>
      </c>
      <c r="F112" s="203">
        <v>11</v>
      </c>
      <c r="G112" s="203">
        <v>10</v>
      </c>
      <c r="H112" s="212" t="s">
        <v>172</v>
      </c>
      <c r="I112" s="83">
        <v>1</v>
      </c>
      <c r="J112" s="208">
        <v>2125</v>
      </c>
      <c r="K112" s="100">
        <v>533</v>
      </c>
      <c r="L112" s="204">
        <v>215000</v>
      </c>
    </row>
    <row r="113" spans="1:12" s="2" customFormat="1" ht="12.75" customHeight="1" x14ac:dyDescent="0.2">
      <c r="A113" s="166">
        <v>44701</v>
      </c>
      <c r="B113" s="71" t="s">
        <v>729</v>
      </c>
      <c r="C113" s="72" t="s">
        <v>730</v>
      </c>
      <c r="D113" s="72" t="s">
        <v>171</v>
      </c>
      <c r="E113" s="202">
        <v>3</v>
      </c>
      <c r="F113" s="203">
        <v>10</v>
      </c>
      <c r="G113" s="203">
        <v>10</v>
      </c>
      <c r="H113" s="212" t="s">
        <v>172</v>
      </c>
      <c r="I113" s="83">
        <v>1</v>
      </c>
      <c r="J113" s="208">
        <v>1523</v>
      </c>
      <c r="K113" s="100">
        <v>638</v>
      </c>
      <c r="L113" s="204">
        <v>195000</v>
      </c>
    </row>
    <row r="114" spans="1:12" s="2" customFormat="1" ht="12.75" customHeight="1" x14ac:dyDescent="0.2">
      <c r="A114" s="166">
        <v>44701</v>
      </c>
      <c r="B114" s="71" t="s">
        <v>731</v>
      </c>
      <c r="C114" s="72" t="s">
        <v>732</v>
      </c>
      <c r="D114" s="72" t="s">
        <v>536</v>
      </c>
      <c r="E114" s="202">
        <v>4</v>
      </c>
      <c r="F114" s="203">
        <v>26</v>
      </c>
      <c r="G114" s="203">
        <v>6</v>
      </c>
      <c r="H114" s="212" t="s">
        <v>452</v>
      </c>
      <c r="I114" s="83">
        <v>1</v>
      </c>
      <c r="J114" s="208">
        <v>2065</v>
      </c>
      <c r="K114" s="100">
        <v>517</v>
      </c>
      <c r="L114" s="204">
        <v>209142</v>
      </c>
    </row>
    <row r="115" spans="1:12" s="2" customFormat="1" ht="12.75" customHeight="1" x14ac:dyDescent="0.2">
      <c r="A115" s="210">
        <v>44702</v>
      </c>
      <c r="B115" s="211" t="s">
        <v>915</v>
      </c>
      <c r="C115" s="212" t="s">
        <v>916</v>
      </c>
      <c r="D115" s="212" t="s">
        <v>285</v>
      </c>
      <c r="E115" s="202">
        <v>2</v>
      </c>
      <c r="F115" s="237">
        <v>40</v>
      </c>
      <c r="G115" s="237">
        <v>2</v>
      </c>
      <c r="H115" s="212" t="s">
        <v>286</v>
      </c>
      <c r="I115" s="81">
        <v>1</v>
      </c>
      <c r="J115" s="238">
        <v>1776</v>
      </c>
      <c r="K115" s="239">
        <v>545</v>
      </c>
      <c r="L115" s="165">
        <v>134750</v>
      </c>
    </row>
    <row r="116" spans="1:12" s="2" customFormat="1" ht="12.75" customHeight="1" x14ac:dyDescent="0.2">
      <c r="A116" s="166">
        <v>44704</v>
      </c>
      <c r="B116" s="71" t="s">
        <v>737</v>
      </c>
      <c r="C116" s="72" t="s">
        <v>738</v>
      </c>
      <c r="D116" s="72" t="s">
        <v>194</v>
      </c>
      <c r="E116" s="202">
        <v>3</v>
      </c>
      <c r="F116" s="203">
        <v>4</v>
      </c>
      <c r="G116" s="203">
        <v>22</v>
      </c>
      <c r="H116" s="212" t="s">
        <v>195</v>
      </c>
      <c r="I116" s="83">
        <v>1</v>
      </c>
      <c r="J116" s="208">
        <v>2587</v>
      </c>
      <c r="K116" s="100">
        <v>436</v>
      </c>
      <c r="L116" s="204">
        <v>217656</v>
      </c>
    </row>
    <row r="117" spans="1:12" s="2" customFormat="1" ht="12.75" customHeight="1" x14ac:dyDescent="0.2">
      <c r="A117" s="166">
        <v>44705</v>
      </c>
      <c r="B117" s="71" t="s">
        <v>733</v>
      </c>
      <c r="C117" s="72" t="s">
        <v>734</v>
      </c>
      <c r="D117" s="72" t="s">
        <v>393</v>
      </c>
      <c r="E117" s="202" t="s">
        <v>394</v>
      </c>
      <c r="F117" s="203">
        <v>1</v>
      </c>
      <c r="G117" s="203">
        <v>5</v>
      </c>
      <c r="H117" s="212" t="s">
        <v>195</v>
      </c>
      <c r="I117" s="83">
        <v>1</v>
      </c>
      <c r="J117" s="208">
        <v>1656</v>
      </c>
      <c r="K117" s="100">
        <v>439</v>
      </c>
      <c r="L117" s="204">
        <v>146024</v>
      </c>
    </row>
    <row r="118" spans="1:12" s="2" customFormat="1" ht="12.75" customHeight="1" x14ac:dyDescent="0.2">
      <c r="A118" s="166">
        <v>44705</v>
      </c>
      <c r="B118" s="71" t="s">
        <v>735</v>
      </c>
      <c r="C118" s="72" t="s">
        <v>736</v>
      </c>
      <c r="D118" s="72" t="s">
        <v>393</v>
      </c>
      <c r="E118" s="202" t="s">
        <v>394</v>
      </c>
      <c r="F118" s="203">
        <v>5</v>
      </c>
      <c r="G118" s="203">
        <v>5</v>
      </c>
      <c r="H118" s="212" t="s">
        <v>195</v>
      </c>
      <c r="I118" s="83">
        <v>1</v>
      </c>
      <c r="J118" s="208">
        <v>1443</v>
      </c>
      <c r="K118" s="100">
        <v>413</v>
      </c>
      <c r="L118" s="204">
        <v>133704</v>
      </c>
    </row>
    <row r="119" spans="1:12" s="2" customFormat="1" ht="12.75" customHeight="1" x14ac:dyDescent="0.2">
      <c r="A119" s="166">
        <v>44705</v>
      </c>
      <c r="B119" s="71" t="s">
        <v>739</v>
      </c>
      <c r="C119" s="72" t="s">
        <v>740</v>
      </c>
      <c r="D119" s="72" t="s">
        <v>194</v>
      </c>
      <c r="E119" s="202">
        <v>3</v>
      </c>
      <c r="F119" s="203">
        <v>7</v>
      </c>
      <c r="G119" s="203">
        <v>22</v>
      </c>
      <c r="H119" s="212" t="s">
        <v>195</v>
      </c>
      <c r="I119" s="83">
        <v>1</v>
      </c>
      <c r="J119" s="208">
        <v>2036</v>
      </c>
      <c r="K119" s="100">
        <v>547</v>
      </c>
      <c r="L119" s="204">
        <v>185976</v>
      </c>
    </row>
    <row r="120" spans="1:12" s="2" customFormat="1" ht="12.75" customHeight="1" x14ac:dyDescent="0.2">
      <c r="A120" s="166">
        <v>44705</v>
      </c>
      <c r="B120" s="71" t="s">
        <v>741</v>
      </c>
      <c r="C120" s="72" t="s">
        <v>742</v>
      </c>
      <c r="D120" s="72" t="s">
        <v>194</v>
      </c>
      <c r="E120" s="202">
        <v>3</v>
      </c>
      <c r="F120" s="203">
        <v>8</v>
      </c>
      <c r="G120" s="203">
        <v>22</v>
      </c>
      <c r="H120" s="212" t="s">
        <v>195</v>
      </c>
      <c r="I120" s="83">
        <v>1</v>
      </c>
      <c r="J120" s="208">
        <v>2587</v>
      </c>
      <c r="K120" s="100">
        <v>436</v>
      </c>
      <c r="L120" s="204">
        <v>217656</v>
      </c>
    </row>
    <row r="121" spans="1:12" s="2" customFormat="1" ht="12.75" customHeight="1" x14ac:dyDescent="0.2">
      <c r="A121" s="166">
        <v>44706</v>
      </c>
      <c r="B121" s="71" t="s">
        <v>876</v>
      </c>
      <c r="C121" s="72" t="s">
        <v>877</v>
      </c>
      <c r="D121" s="72" t="s">
        <v>190</v>
      </c>
      <c r="E121" s="202">
        <v>1</v>
      </c>
      <c r="F121" s="203">
        <v>2</v>
      </c>
      <c r="G121" s="203">
        <v>1</v>
      </c>
      <c r="H121" s="212" t="s">
        <v>191</v>
      </c>
      <c r="I121" s="83">
        <v>1</v>
      </c>
      <c r="J121" s="208">
        <v>2130</v>
      </c>
      <c r="K121" s="100">
        <v>739</v>
      </c>
      <c r="L121" s="204">
        <v>225000</v>
      </c>
    </row>
    <row r="122" spans="1:12" s="2" customFormat="1" ht="12.75" customHeight="1" x14ac:dyDescent="0.2">
      <c r="A122" s="166">
        <v>44706</v>
      </c>
      <c r="B122" s="71" t="s">
        <v>878</v>
      </c>
      <c r="C122" s="72" t="s">
        <v>879</v>
      </c>
      <c r="D122" s="72" t="s">
        <v>410</v>
      </c>
      <c r="E122" s="202" t="s">
        <v>411</v>
      </c>
      <c r="F122" s="203">
        <v>7</v>
      </c>
      <c r="G122" s="203">
        <v>14</v>
      </c>
      <c r="H122" s="212" t="s">
        <v>880</v>
      </c>
      <c r="I122" s="83">
        <v>1</v>
      </c>
      <c r="J122" s="208">
        <v>2537</v>
      </c>
      <c r="K122" s="100">
        <v>744</v>
      </c>
      <c r="L122" s="204">
        <v>300000</v>
      </c>
    </row>
    <row r="123" spans="1:12" s="2" customFormat="1" ht="12.75" customHeight="1" x14ac:dyDescent="0.2">
      <c r="A123" s="166">
        <v>44706</v>
      </c>
      <c r="B123" s="71" t="s">
        <v>881</v>
      </c>
      <c r="C123" s="72" t="s">
        <v>882</v>
      </c>
      <c r="D123" s="72" t="s">
        <v>410</v>
      </c>
      <c r="E123" s="202" t="s">
        <v>411</v>
      </c>
      <c r="F123" s="203">
        <v>7</v>
      </c>
      <c r="G123" s="203">
        <v>15</v>
      </c>
      <c r="H123" s="212" t="s">
        <v>432</v>
      </c>
      <c r="I123" s="83">
        <v>1</v>
      </c>
      <c r="J123" s="208">
        <v>2624</v>
      </c>
      <c r="K123" s="100">
        <v>802</v>
      </c>
      <c r="L123" s="204">
        <v>265000</v>
      </c>
    </row>
    <row r="124" spans="1:12" s="2" customFormat="1" ht="12.75" customHeight="1" x14ac:dyDescent="0.2">
      <c r="A124" s="166">
        <v>44707</v>
      </c>
      <c r="B124" s="71" t="s">
        <v>883</v>
      </c>
      <c r="C124" s="72" t="s">
        <v>884</v>
      </c>
      <c r="D124" s="72" t="s">
        <v>462</v>
      </c>
      <c r="E124" s="202">
        <v>7</v>
      </c>
      <c r="F124" s="203">
        <v>14</v>
      </c>
      <c r="G124" s="203">
        <v>20</v>
      </c>
      <c r="H124" s="212" t="s">
        <v>463</v>
      </c>
      <c r="I124" s="83">
        <v>1</v>
      </c>
      <c r="J124" s="208">
        <v>2905</v>
      </c>
      <c r="K124" s="100">
        <v>1069</v>
      </c>
      <c r="L124" s="204">
        <v>262284</v>
      </c>
    </row>
    <row r="125" spans="1:12" s="2" customFormat="1" ht="12.75" customHeight="1" x14ac:dyDescent="0.2">
      <c r="A125" s="166">
        <v>44708</v>
      </c>
      <c r="B125" s="71" t="s">
        <v>885</v>
      </c>
      <c r="C125" s="72" t="s">
        <v>886</v>
      </c>
      <c r="D125" s="72" t="s">
        <v>462</v>
      </c>
      <c r="E125" s="202">
        <v>7</v>
      </c>
      <c r="F125" s="203">
        <v>13</v>
      </c>
      <c r="G125" s="203">
        <v>20</v>
      </c>
      <c r="H125" s="212" t="s">
        <v>412</v>
      </c>
      <c r="I125" s="83">
        <v>1</v>
      </c>
      <c r="J125" s="208">
        <v>2620</v>
      </c>
      <c r="K125" s="100">
        <v>908</v>
      </c>
      <c r="L125" s="204">
        <v>247500</v>
      </c>
    </row>
    <row r="126" spans="1:12" s="2" customFormat="1" ht="12.75" customHeight="1" x14ac:dyDescent="0.2">
      <c r="A126" s="166">
        <v>44712</v>
      </c>
      <c r="B126" s="71" t="s">
        <v>895</v>
      </c>
      <c r="C126" s="72" t="s">
        <v>896</v>
      </c>
      <c r="D126" s="72" t="s">
        <v>536</v>
      </c>
      <c r="E126" s="202">
        <v>4</v>
      </c>
      <c r="F126" s="203">
        <v>23</v>
      </c>
      <c r="G126" s="203">
        <v>8</v>
      </c>
      <c r="H126" s="212" t="s">
        <v>452</v>
      </c>
      <c r="I126" s="83">
        <v>1</v>
      </c>
      <c r="J126" s="208">
        <v>2065</v>
      </c>
      <c r="K126" s="100">
        <v>532</v>
      </c>
      <c r="L126" s="204">
        <v>210357</v>
      </c>
    </row>
    <row r="127" spans="1:12" s="2" customFormat="1" ht="12.75" customHeight="1" x14ac:dyDescent="0.2">
      <c r="A127" s="166">
        <v>44712</v>
      </c>
      <c r="B127" s="71" t="s">
        <v>897</v>
      </c>
      <c r="C127" s="72" t="s">
        <v>898</v>
      </c>
      <c r="D127" s="72" t="s">
        <v>285</v>
      </c>
      <c r="E127" s="202">
        <v>2</v>
      </c>
      <c r="F127" s="203">
        <v>31</v>
      </c>
      <c r="G127" s="203">
        <v>2</v>
      </c>
      <c r="H127" s="212" t="s">
        <v>286</v>
      </c>
      <c r="I127" s="83">
        <v>1</v>
      </c>
      <c r="J127" s="208">
        <v>1200</v>
      </c>
      <c r="K127" s="100">
        <v>490</v>
      </c>
      <c r="L127" s="204">
        <v>110085</v>
      </c>
    </row>
    <row r="128" spans="1:12" s="2" customFormat="1" ht="12.75" customHeight="1" x14ac:dyDescent="0.2">
      <c r="A128" s="166">
        <v>44712</v>
      </c>
      <c r="B128" s="71" t="s">
        <v>899</v>
      </c>
      <c r="C128" s="72" t="s">
        <v>900</v>
      </c>
      <c r="D128" s="72" t="s">
        <v>285</v>
      </c>
      <c r="E128" s="202">
        <v>2</v>
      </c>
      <c r="F128" s="203">
        <v>32</v>
      </c>
      <c r="G128" s="203">
        <v>2</v>
      </c>
      <c r="H128" s="212" t="s">
        <v>286</v>
      </c>
      <c r="I128" s="83">
        <v>1</v>
      </c>
      <c r="J128" s="208">
        <v>2180</v>
      </c>
      <c r="K128" s="100">
        <v>515</v>
      </c>
      <c r="L128" s="204">
        <v>177870</v>
      </c>
    </row>
    <row r="129" spans="1:12" s="2" customFormat="1" ht="12.75" customHeight="1" x14ac:dyDescent="0.2">
      <c r="A129" s="166">
        <v>44712</v>
      </c>
      <c r="B129" s="71" t="s">
        <v>901</v>
      </c>
      <c r="C129" s="72" t="s">
        <v>902</v>
      </c>
      <c r="D129" s="72" t="s">
        <v>285</v>
      </c>
      <c r="E129" s="202">
        <v>2</v>
      </c>
      <c r="F129" s="203">
        <v>33</v>
      </c>
      <c r="G129" s="203">
        <v>2</v>
      </c>
      <c r="H129" s="212" t="s">
        <v>286</v>
      </c>
      <c r="I129" s="83">
        <v>1</v>
      </c>
      <c r="J129" s="208">
        <v>1774</v>
      </c>
      <c r="K129" s="100">
        <v>463</v>
      </c>
      <c r="L129" s="204">
        <v>132575</v>
      </c>
    </row>
    <row r="130" spans="1:12" s="2" customFormat="1" ht="12.75" customHeight="1" x14ac:dyDescent="0.2">
      <c r="A130" s="210">
        <v>44712</v>
      </c>
      <c r="B130" s="211" t="s">
        <v>903</v>
      </c>
      <c r="C130" s="212" t="s">
        <v>904</v>
      </c>
      <c r="D130" s="250" t="s">
        <v>285</v>
      </c>
      <c r="E130" s="202">
        <v>2</v>
      </c>
      <c r="F130" s="237">
        <v>34</v>
      </c>
      <c r="G130" s="237">
        <v>2</v>
      </c>
      <c r="H130" s="212" t="s">
        <v>286</v>
      </c>
      <c r="I130" s="81">
        <v>1</v>
      </c>
      <c r="J130" s="238">
        <v>1776</v>
      </c>
      <c r="K130" s="239">
        <v>545</v>
      </c>
      <c r="L130" s="165">
        <v>153186</v>
      </c>
    </row>
    <row r="131" spans="1:12" s="2" customFormat="1" ht="12.75" customHeight="1" x14ac:dyDescent="0.2">
      <c r="A131" s="210">
        <v>44712</v>
      </c>
      <c r="B131" s="211" t="s">
        <v>905</v>
      </c>
      <c r="C131" s="212" t="s">
        <v>906</v>
      </c>
      <c r="D131" s="212" t="s">
        <v>285</v>
      </c>
      <c r="E131" s="202">
        <v>2</v>
      </c>
      <c r="F131" s="237">
        <v>35</v>
      </c>
      <c r="G131" s="237">
        <v>2</v>
      </c>
      <c r="H131" s="212" t="s">
        <v>286</v>
      </c>
      <c r="I131" s="81">
        <v>1</v>
      </c>
      <c r="J131" s="238">
        <v>1607</v>
      </c>
      <c r="K131" s="239">
        <v>581</v>
      </c>
      <c r="L131" s="165">
        <v>129400</v>
      </c>
    </row>
    <row r="132" spans="1:12" s="2" customFormat="1" ht="12.75" customHeight="1" x14ac:dyDescent="0.2">
      <c r="A132" s="210">
        <v>44712</v>
      </c>
      <c r="B132" s="211" t="s">
        <v>907</v>
      </c>
      <c r="C132" s="212" t="s">
        <v>908</v>
      </c>
      <c r="D132" s="212" t="s">
        <v>285</v>
      </c>
      <c r="E132" s="202">
        <v>2</v>
      </c>
      <c r="F132" s="237">
        <v>36</v>
      </c>
      <c r="G132" s="237">
        <v>2</v>
      </c>
      <c r="H132" s="212" t="s">
        <v>286</v>
      </c>
      <c r="I132" s="81">
        <v>1</v>
      </c>
      <c r="J132" s="238">
        <v>1429</v>
      </c>
      <c r="K132" s="239">
        <v>533</v>
      </c>
      <c r="L132" s="165">
        <v>126000</v>
      </c>
    </row>
    <row r="133" spans="1:12" s="2" customFormat="1" ht="12.75" customHeight="1" x14ac:dyDescent="0.2">
      <c r="A133" s="210">
        <v>44712</v>
      </c>
      <c r="B133" s="211" t="s">
        <v>909</v>
      </c>
      <c r="C133" s="212" t="s">
        <v>910</v>
      </c>
      <c r="D133" s="212" t="s">
        <v>285</v>
      </c>
      <c r="E133" s="202">
        <v>2</v>
      </c>
      <c r="F133" s="237">
        <v>37</v>
      </c>
      <c r="G133" s="237">
        <v>2</v>
      </c>
      <c r="H133" s="212" t="s">
        <v>286</v>
      </c>
      <c r="I133" s="81">
        <v>1</v>
      </c>
      <c r="J133" s="238">
        <v>1776</v>
      </c>
      <c r="K133" s="239">
        <v>624</v>
      </c>
      <c r="L133" s="165">
        <v>136250</v>
      </c>
    </row>
    <row r="134" spans="1:12" s="2" customFormat="1" ht="12.75" customHeight="1" x14ac:dyDescent="0.2">
      <c r="A134" s="210">
        <v>44712</v>
      </c>
      <c r="B134" s="211" t="s">
        <v>911</v>
      </c>
      <c r="C134" s="212" t="s">
        <v>912</v>
      </c>
      <c r="D134" s="212" t="s">
        <v>285</v>
      </c>
      <c r="E134" s="202">
        <v>2</v>
      </c>
      <c r="F134" s="237">
        <v>38</v>
      </c>
      <c r="G134" s="237">
        <v>2</v>
      </c>
      <c r="H134" s="212" t="s">
        <v>286</v>
      </c>
      <c r="I134" s="81">
        <v>1</v>
      </c>
      <c r="J134" s="238">
        <v>1607</v>
      </c>
      <c r="K134" s="239">
        <v>494</v>
      </c>
      <c r="L134" s="165">
        <v>128280</v>
      </c>
    </row>
    <row r="135" spans="1:12" s="2" customFormat="1" ht="12.75" customHeight="1" x14ac:dyDescent="0.2">
      <c r="A135" s="210">
        <v>44712</v>
      </c>
      <c r="B135" s="211" t="s">
        <v>913</v>
      </c>
      <c r="C135" s="212" t="s">
        <v>914</v>
      </c>
      <c r="D135" s="212" t="s">
        <v>285</v>
      </c>
      <c r="E135" s="202">
        <v>2</v>
      </c>
      <c r="F135" s="237">
        <v>39</v>
      </c>
      <c r="G135" s="237">
        <v>2</v>
      </c>
      <c r="H135" s="212" t="s">
        <v>286</v>
      </c>
      <c r="I135" s="81">
        <v>1</v>
      </c>
      <c r="J135" s="238">
        <v>1429</v>
      </c>
      <c r="K135" s="239">
        <v>553</v>
      </c>
      <c r="L135" s="165">
        <v>124885</v>
      </c>
    </row>
    <row r="136" spans="1:12" s="2" customFormat="1" ht="15" customHeight="1" x14ac:dyDescent="0.2">
      <c r="A136" s="167"/>
      <c r="B136" s="41"/>
      <c r="C136" s="42"/>
      <c r="D136" s="43"/>
      <c r="E136" s="42"/>
      <c r="F136" s="44"/>
      <c r="G136" s="45"/>
      <c r="H136" s="32" t="s">
        <v>13</v>
      </c>
      <c r="I136" s="69">
        <f>SUM(I3:I135)</f>
        <v>133</v>
      </c>
      <c r="J136" s="22">
        <f>SUM(J3:J135)</f>
        <v>257304</v>
      </c>
      <c r="K136" s="101">
        <f>SUM(K3:K135)</f>
        <v>81239</v>
      </c>
      <c r="L136" s="168">
        <f>SUM(L3:L135)</f>
        <v>27786715</v>
      </c>
    </row>
    <row r="137" spans="1:12" s="2" customFormat="1" ht="15" customHeight="1" x14ac:dyDescent="0.25">
      <c r="A137" s="328" t="s">
        <v>45</v>
      </c>
      <c r="B137" s="329"/>
      <c r="C137" s="329"/>
      <c r="D137" s="35"/>
      <c r="E137" s="36"/>
      <c r="F137" s="36"/>
      <c r="G137" s="36"/>
      <c r="H137" s="37"/>
      <c r="I137" s="38"/>
      <c r="J137" s="39"/>
      <c r="K137" s="98"/>
      <c r="L137" s="245"/>
    </row>
    <row r="138" spans="1:12" s="2" customFormat="1" ht="15" customHeight="1" x14ac:dyDescent="0.2">
      <c r="A138" s="162" t="s">
        <v>0</v>
      </c>
      <c r="B138" s="65" t="s">
        <v>17</v>
      </c>
      <c r="C138" s="99" t="s">
        <v>2</v>
      </c>
      <c r="D138" s="99" t="s">
        <v>3</v>
      </c>
      <c r="E138" s="66" t="s">
        <v>20</v>
      </c>
      <c r="F138" s="66" t="s">
        <v>18</v>
      </c>
      <c r="G138" s="66" t="s">
        <v>5</v>
      </c>
      <c r="H138" s="99" t="s">
        <v>19</v>
      </c>
      <c r="I138" s="129" t="s">
        <v>40</v>
      </c>
      <c r="J138" s="123" t="s">
        <v>29</v>
      </c>
      <c r="K138" s="124" t="s">
        <v>30</v>
      </c>
      <c r="L138" s="163" t="s">
        <v>6</v>
      </c>
    </row>
    <row r="139" spans="1:12" s="2" customFormat="1" ht="15" customHeight="1" x14ac:dyDescent="0.2">
      <c r="A139" s="166"/>
      <c r="B139" s="71"/>
      <c r="C139" s="72"/>
      <c r="D139" s="72"/>
      <c r="E139" s="73"/>
      <c r="F139" s="207"/>
      <c r="G139" s="72"/>
      <c r="H139" s="72"/>
      <c r="I139" s="83"/>
      <c r="J139" s="75"/>
      <c r="K139" s="100"/>
      <c r="L139" s="204"/>
    </row>
    <row r="140" spans="1:12" s="2" customFormat="1" ht="15" customHeight="1" x14ac:dyDescent="0.2">
      <c r="A140" s="166"/>
      <c r="B140" s="71"/>
      <c r="C140" s="72"/>
      <c r="D140" s="72"/>
      <c r="E140" s="73"/>
      <c r="F140" s="207"/>
      <c r="G140" s="72"/>
      <c r="H140" s="72"/>
      <c r="I140" s="83"/>
      <c r="J140" s="75"/>
      <c r="K140" s="100"/>
      <c r="L140" s="204"/>
    </row>
    <row r="141" spans="1:12" s="2" customFormat="1" ht="15" customHeight="1" x14ac:dyDescent="0.2">
      <c r="A141" s="167"/>
      <c r="B141" s="41"/>
      <c r="C141" s="42"/>
      <c r="D141" s="43"/>
      <c r="E141" s="42"/>
      <c r="F141" s="44"/>
      <c r="G141" s="45"/>
      <c r="H141" s="32" t="s">
        <v>13</v>
      </c>
      <c r="I141" s="69">
        <f>SUM(I139:I140)</f>
        <v>0</v>
      </c>
      <c r="J141" s="33">
        <f>SUM(J139:J140)</f>
        <v>0</v>
      </c>
      <c r="K141" s="101">
        <f>SUM(K139:K140)</f>
        <v>0</v>
      </c>
      <c r="L141" s="168">
        <f>SUM(L139:L140)</f>
        <v>0</v>
      </c>
    </row>
    <row r="142" spans="1:12" s="2" customFormat="1" ht="15" customHeight="1" x14ac:dyDescent="0.2">
      <c r="A142" s="217"/>
      <c r="B142" s="218"/>
      <c r="C142" s="219"/>
      <c r="D142" s="220"/>
      <c r="E142" s="219"/>
      <c r="F142" s="221"/>
      <c r="G142" s="219"/>
      <c r="H142" s="222" t="s">
        <v>47</v>
      </c>
      <c r="I142" s="223">
        <f>SUM(I136,I141)</f>
        <v>133</v>
      </c>
      <c r="J142" s="224">
        <f>SUM(J136,J141)</f>
        <v>257304</v>
      </c>
      <c r="K142" s="225">
        <f>SUM(K136,K141)</f>
        <v>81239</v>
      </c>
      <c r="L142" s="226">
        <f>SUM(L136,L141)</f>
        <v>27786715</v>
      </c>
    </row>
    <row r="143" spans="1:12" s="2" customFormat="1" ht="15" customHeight="1" x14ac:dyDescent="0.25">
      <c r="A143" s="325" t="s">
        <v>33</v>
      </c>
      <c r="B143" s="326"/>
      <c r="C143" s="326"/>
      <c r="D143" s="35"/>
      <c r="E143" s="36"/>
      <c r="F143" s="36"/>
      <c r="G143" s="36"/>
      <c r="H143" s="37"/>
      <c r="I143" s="38"/>
      <c r="J143" s="35"/>
      <c r="K143" s="98"/>
      <c r="L143" s="169"/>
    </row>
    <row r="144" spans="1:12" s="2" customFormat="1" ht="15" customHeight="1" x14ac:dyDescent="0.2">
      <c r="A144" s="170" t="s">
        <v>0</v>
      </c>
      <c r="B144" s="67" t="s">
        <v>1</v>
      </c>
      <c r="C144" s="102" t="s">
        <v>2</v>
      </c>
      <c r="D144" s="102" t="s">
        <v>3</v>
      </c>
      <c r="E144" s="68" t="s">
        <v>20</v>
      </c>
      <c r="F144" s="68" t="s">
        <v>4</v>
      </c>
      <c r="G144" s="68" t="s">
        <v>5</v>
      </c>
      <c r="H144" s="102" t="s">
        <v>19</v>
      </c>
      <c r="I144" s="130" t="s">
        <v>40</v>
      </c>
      <c r="J144" s="125" t="s">
        <v>29</v>
      </c>
      <c r="K144" s="102" t="s">
        <v>30</v>
      </c>
      <c r="L144" s="171" t="s">
        <v>6</v>
      </c>
    </row>
    <row r="145" spans="1:12" s="2" customFormat="1" ht="15" customHeight="1" x14ac:dyDescent="0.2">
      <c r="A145" s="166"/>
      <c r="B145" s="71"/>
      <c r="C145" s="72"/>
      <c r="D145" s="73"/>
      <c r="E145" s="119"/>
      <c r="F145" s="119"/>
      <c r="G145" s="119"/>
      <c r="H145" s="73"/>
      <c r="I145" s="190"/>
      <c r="J145" s="192"/>
      <c r="K145" s="190"/>
      <c r="L145" s="191"/>
    </row>
    <row r="146" spans="1:12" s="2" customFormat="1" ht="15.75" customHeight="1" x14ac:dyDescent="0.2">
      <c r="A146" s="166"/>
      <c r="B146" s="71"/>
      <c r="C146" s="72"/>
      <c r="D146" s="73"/>
      <c r="E146" s="119"/>
      <c r="F146" s="119"/>
      <c r="G146" s="119"/>
      <c r="H146" s="73"/>
      <c r="I146" s="190"/>
      <c r="J146" s="192"/>
      <c r="K146" s="190"/>
      <c r="L146" s="191"/>
    </row>
    <row r="147" spans="1:12" s="2" customFormat="1" ht="15" customHeight="1" x14ac:dyDescent="0.2">
      <c r="A147" s="172"/>
      <c r="B147" s="106"/>
      <c r="C147" s="107"/>
      <c r="D147" s="108"/>
      <c r="E147" s="109"/>
      <c r="F147" s="109"/>
      <c r="G147" s="110"/>
      <c r="H147" s="34" t="s">
        <v>13</v>
      </c>
      <c r="I147" s="70">
        <f>SUM(I145:I146)</f>
        <v>0</v>
      </c>
      <c r="J147" s="193">
        <f>SUM(J145:J146)</f>
        <v>0</v>
      </c>
      <c r="K147" s="111">
        <f>SUM(K145:K146)</f>
        <v>0</v>
      </c>
      <c r="L147" s="173">
        <f>SUM(L145:L146)</f>
        <v>0</v>
      </c>
    </row>
    <row r="148" spans="1:12" s="2" customFormat="1" ht="15" customHeight="1" x14ac:dyDescent="0.25">
      <c r="A148" s="325" t="s">
        <v>34</v>
      </c>
      <c r="B148" s="327"/>
      <c r="C148" s="327"/>
      <c r="D148" s="35"/>
      <c r="E148" s="36"/>
      <c r="F148" s="36"/>
      <c r="G148" s="36"/>
      <c r="H148" s="37"/>
      <c r="I148" s="38"/>
      <c r="J148" s="35"/>
      <c r="K148" s="98"/>
      <c r="L148" s="169"/>
    </row>
    <row r="149" spans="1:12" s="2" customFormat="1" ht="15" customHeight="1" x14ac:dyDescent="0.2">
      <c r="A149" s="170" t="s">
        <v>0</v>
      </c>
      <c r="B149" s="67" t="s">
        <v>1</v>
      </c>
      <c r="C149" s="102" t="s">
        <v>2</v>
      </c>
      <c r="D149" s="102" t="s">
        <v>3</v>
      </c>
      <c r="E149" s="68" t="s">
        <v>20</v>
      </c>
      <c r="F149" s="68" t="s">
        <v>4</v>
      </c>
      <c r="G149" s="68" t="s">
        <v>5</v>
      </c>
      <c r="H149" s="102" t="s">
        <v>19</v>
      </c>
      <c r="I149" s="130" t="s">
        <v>40</v>
      </c>
      <c r="J149" s="102" t="s">
        <v>29</v>
      </c>
      <c r="K149" s="126" t="s">
        <v>30</v>
      </c>
      <c r="L149" s="171" t="s">
        <v>6</v>
      </c>
    </row>
    <row r="150" spans="1:12" s="2" customFormat="1" ht="15" customHeight="1" x14ac:dyDescent="0.2">
      <c r="A150" s="164"/>
      <c r="B150" s="78"/>
      <c r="C150" s="73"/>
      <c r="D150" s="73"/>
      <c r="E150" s="73"/>
      <c r="F150" s="73"/>
      <c r="G150" s="73"/>
      <c r="H150" s="73"/>
      <c r="I150" s="74"/>
      <c r="J150" s="80"/>
      <c r="K150" s="103"/>
      <c r="L150" s="204"/>
    </row>
    <row r="151" spans="1:12" s="2" customFormat="1" ht="14.25" customHeight="1" x14ac:dyDescent="0.2">
      <c r="A151" s="164"/>
      <c r="B151" s="78"/>
      <c r="C151" s="73"/>
      <c r="D151" s="73"/>
      <c r="E151" s="73"/>
      <c r="F151" s="73"/>
      <c r="G151" s="73"/>
      <c r="H151" s="73"/>
      <c r="I151" s="74"/>
      <c r="J151" s="80"/>
      <c r="K151" s="103"/>
      <c r="L151" s="204"/>
    </row>
    <row r="152" spans="1:12" s="2" customFormat="1" ht="15" customHeight="1" x14ac:dyDescent="0.2">
      <c r="A152" s="174"/>
      <c r="B152" s="85"/>
      <c r="C152" s="47"/>
      <c r="D152" s="48"/>
      <c r="E152" s="47"/>
      <c r="F152" s="47"/>
      <c r="G152" s="47"/>
      <c r="H152" s="21" t="s">
        <v>13</v>
      </c>
      <c r="I152" s="86">
        <f>SUM(I150:I151)</f>
        <v>0</v>
      </c>
      <c r="J152" s="22">
        <f>SUM(J150:J151)</f>
        <v>0</v>
      </c>
      <c r="K152" s="104">
        <f>SUM(K150:K151)</f>
        <v>0</v>
      </c>
      <c r="L152" s="168">
        <f>SUM(L150:L151)</f>
        <v>0</v>
      </c>
    </row>
    <row r="153" spans="1:12" s="2" customFormat="1" ht="15" customHeight="1" x14ac:dyDescent="0.25">
      <c r="A153" s="325" t="s">
        <v>35</v>
      </c>
      <c r="B153" s="327"/>
      <c r="C153" s="327"/>
      <c r="D153" s="35"/>
      <c r="E153" s="36"/>
      <c r="F153" s="36"/>
      <c r="G153" s="36"/>
      <c r="H153" s="37"/>
      <c r="I153" s="38"/>
      <c r="J153" s="35"/>
      <c r="K153" s="98"/>
      <c r="L153" s="169"/>
    </row>
    <row r="154" spans="1:12" s="2" customFormat="1" ht="15" customHeight="1" x14ac:dyDescent="0.2">
      <c r="A154" s="170" t="s">
        <v>0</v>
      </c>
      <c r="B154" s="67" t="s">
        <v>1</v>
      </c>
      <c r="C154" s="102" t="s">
        <v>2</v>
      </c>
      <c r="D154" s="102" t="s">
        <v>3</v>
      </c>
      <c r="E154" s="68" t="s">
        <v>20</v>
      </c>
      <c r="F154" s="68" t="s">
        <v>4</v>
      </c>
      <c r="G154" s="68" t="s">
        <v>5</v>
      </c>
      <c r="H154" s="102" t="s">
        <v>19</v>
      </c>
      <c r="I154" s="130" t="s">
        <v>40</v>
      </c>
      <c r="J154" s="102" t="s">
        <v>29</v>
      </c>
      <c r="K154" s="126" t="s">
        <v>30</v>
      </c>
      <c r="L154" s="171" t="s">
        <v>6</v>
      </c>
    </row>
    <row r="155" spans="1:12" s="2" customFormat="1" ht="15" customHeight="1" x14ac:dyDescent="0.2">
      <c r="A155" s="164"/>
      <c r="B155" s="78"/>
      <c r="C155" s="73"/>
      <c r="D155" s="73"/>
      <c r="E155" s="73"/>
      <c r="F155" s="73"/>
      <c r="G155" s="73"/>
      <c r="H155" s="73"/>
      <c r="I155" s="74"/>
      <c r="J155" s="80"/>
      <c r="K155" s="103"/>
      <c r="L155" s="204"/>
    </row>
    <row r="156" spans="1:12" s="2" customFormat="1" ht="15" customHeight="1" x14ac:dyDescent="0.2">
      <c r="A156" s="164"/>
      <c r="B156" s="78"/>
      <c r="C156" s="73"/>
      <c r="D156" s="73"/>
      <c r="E156" s="73"/>
      <c r="F156" s="73"/>
      <c r="G156" s="73"/>
      <c r="H156" s="73"/>
      <c r="I156" s="74"/>
      <c r="J156" s="80"/>
      <c r="K156" s="103"/>
      <c r="L156" s="204"/>
    </row>
    <row r="157" spans="1:12" s="2" customFormat="1" ht="15" customHeight="1" x14ac:dyDescent="0.2">
      <c r="A157" s="174"/>
      <c r="B157" s="85"/>
      <c r="C157" s="47"/>
      <c r="D157" s="48"/>
      <c r="E157" s="47"/>
      <c r="F157" s="47"/>
      <c r="G157" s="47"/>
      <c r="H157" s="21" t="s">
        <v>13</v>
      </c>
      <c r="I157" s="86">
        <f>SUM(I155:I156)</f>
        <v>0</v>
      </c>
      <c r="J157" s="22">
        <f>SUM(J155:J156)</f>
        <v>0</v>
      </c>
      <c r="K157" s="104">
        <f>SUM(K155:K156)</f>
        <v>0</v>
      </c>
      <c r="L157" s="168">
        <f>SUM(L155:L156)</f>
        <v>0</v>
      </c>
    </row>
    <row r="158" spans="1:12" s="2" customFormat="1" ht="15" customHeight="1" x14ac:dyDescent="0.25">
      <c r="A158" s="325" t="s">
        <v>23</v>
      </c>
      <c r="B158" s="326"/>
      <c r="C158" s="326"/>
      <c r="D158" s="40"/>
      <c r="E158" s="36"/>
      <c r="F158" s="36"/>
      <c r="G158" s="36"/>
      <c r="H158" s="37"/>
      <c r="I158" s="38"/>
      <c r="J158" s="35"/>
      <c r="K158" s="98"/>
      <c r="L158" s="169"/>
    </row>
    <row r="159" spans="1:12" s="2" customFormat="1" ht="15" customHeight="1" x14ac:dyDescent="0.2">
      <c r="A159" s="170" t="s">
        <v>0</v>
      </c>
      <c r="B159" s="67" t="s">
        <v>1</v>
      </c>
      <c r="C159" s="102" t="s">
        <v>2</v>
      </c>
      <c r="D159" s="102" t="s">
        <v>3</v>
      </c>
      <c r="E159" s="68" t="s">
        <v>20</v>
      </c>
      <c r="F159" s="68" t="s">
        <v>4</v>
      </c>
      <c r="G159" s="68" t="s">
        <v>5</v>
      </c>
      <c r="H159" s="102" t="s">
        <v>19</v>
      </c>
      <c r="I159" s="130" t="s">
        <v>40</v>
      </c>
      <c r="J159" s="102" t="s">
        <v>29</v>
      </c>
      <c r="K159" s="127" t="s">
        <v>30</v>
      </c>
      <c r="L159" s="175" t="s">
        <v>6</v>
      </c>
    </row>
    <row r="160" spans="1:12" s="2" customFormat="1" ht="15" customHeight="1" x14ac:dyDescent="0.2">
      <c r="A160" s="166">
        <v>44683</v>
      </c>
      <c r="B160" s="71" t="s">
        <v>74</v>
      </c>
      <c r="C160" s="72" t="s">
        <v>75</v>
      </c>
      <c r="D160" s="72" t="s">
        <v>76</v>
      </c>
      <c r="E160" s="202"/>
      <c r="F160" s="203"/>
      <c r="G160" s="203"/>
      <c r="H160" s="212" t="s">
        <v>77</v>
      </c>
      <c r="I160" s="83">
        <v>1</v>
      </c>
      <c r="J160" s="208">
        <v>0</v>
      </c>
      <c r="K160" s="100">
        <v>0</v>
      </c>
      <c r="L160" s="204">
        <v>20861</v>
      </c>
    </row>
    <row r="161" spans="1:12" s="2" customFormat="1" ht="15" customHeight="1" x14ac:dyDescent="0.2">
      <c r="A161" s="166">
        <v>44683</v>
      </c>
      <c r="B161" s="71" t="s">
        <v>78</v>
      </c>
      <c r="C161" s="72" t="s">
        <v>79</v>
      </c>
      <c r="D161" s="72" t="s">
        <v>80</v>
      </c>
      <c r="E161" s="202"/>
      <c r="F161" s="203"/>
      <c r="G161" s="203"/>
      <c r="H161" s="212" t="s">
        <v>81</v>
      </c>
      <c r="I161" s="83">
        <v>1</v>
      </c>
      <c r="J161" s="208">
        <v>1983</v>
      </c>
      <c r="K161" s="100">
        <v>531</v>
      </c>
      <c r="L161" s="204">
        <v>125000</v>
      </c>
    </row>
    <row r="162" spans="1:12" s="2" customFormat="1" ht="15" customHeight="1" x14ac:dyDescent="0.2">
      <c r="A162" s="164">
        <v>44683</v>
      </c>
      <c r="B162" s="78" t="s">
        <v>82</v>
      </c>
      <c r="C162" s="73" t="s">
        <v>83</v>
      </c>
      <c r="D162" s="73" t="s">
        <v>84</v>
      </c>
      <c r="E162" s="73"/>
      <c r="F162" s="202"/>
      <c r="G162" s="73"/>
      <c r="H162" s="73" t="s">
        <v>85</v>
      </c>
      <c r="I162" s="81">
        <v>1</v>
      </c>
      <c r="J162" s="240">
        <v>0</v>
      </c>
      <c r="K162" s="118">
        <v>0</v>
      </c>
      <c r="L162" s="165">
        <v>20000</v>
      </c>
    </row>
    <row r="163" spans="1:12" s="2" customFormat="1" ht="15" customHeight="1" x14ac:dyDescent="0.2">
      <c r="A163" s="164">
        <v>44684</v>
      </c>
      <c r="B163" s="78" t="s">
        <v>70</v>
      </c>
      <c r="C163" s="73" t="s">
        <v>71</v>
      </c>
      <c r="D163" s="73" t="s">
        <v>72</v>
      </c>
      <c r="E163" s="73"/>
      <c r="F163" s="202"/>
      <c r="G163" s="73"/>
      <c r="H163" s="248" t="s">
        <v>73</v>
      </c>
      <c r="I163" s="81">
        <v>1</v>
      </c>
      <c r="J163" s="240">
        <v>0</v>
      </c>
      <c r="K163" s="118">
        <v>0</v>
      </c>
      <c r="L163" s="165">
        <v>5000</v>
      </c>
    </row>
    <row r="164" spans="1:12" s="2" customFormat="1" ht="15" customHeight="1" x14ac:dyDescent="0.2">
      <c r="A164" s="321">
        <v>44685</v>
      </c>
      <c r="B164" s="71" t="s">
        <v>58</v>
      </c>
      <c r="C164" s="72" t="s">
        <v>59</v>
      </c>
      <c r="D164" s="72" t="s">
        <v>60</v>
      </c>
      <c r="E164" s="202"/>
      <c r="F164" s="203"/>
      <c r="G164" s="203"/>
      <c r="H164" s="212" t="s">
        <v>61</v>
      </c>
      <c r="I164" s="83">
        <v>1</v>
      </c>
      <c r="J164" s="75">
        <v>0</v>
      </c>
      <c r="K164" s="100">
        <v>0</v>
      </c>
      <c r="L164" s="165">
        <v>331</v>
      </c>
    </row>
    <row r="165" spans="1:12" s="2" customFormat="1" ht="15" customHeight="1" x14ac:dyDescent="0.2">
      <c r="A165" s="164">
        <v>44685</v>
      </c>
      <c r="B165" s="78" t="s">
        <v>62</v>
      </c>
      <c r="C165" s="73" t="s">
        <v>63</v>
      </c>
      <c r="D165" s="73" t="s">
        <v>64</v>
      </c>
      <c r="E165" s="73"/>
      <c r="F165" s="202"/>
      <c r="G165" s="73"/>
      <c r="H165" s="73" t="s">
        <v>65</v>
      </c>
      <c r="I165" s="81">
        <v>1</v>
      </c>
      <c r="J165" s="240">
        <v>0</v>
      </c>
      <c r="K165" s="118">
        <v>0</v>
      </c>
      <c r="L165" s="165">
        <v>5500</v>
      </c>
    </row>
    <row r="166" spans="1:12" s="2" customFormat="1" ht="15" customHeight="1" x14ac:dyDescent="0.2">
      <c r="A166" s="166">
        <v>44685</v>
      </c>
      <c r="B166" s="71" t="s">
        <v>66</v>
      </c>
      <c r="C166" s="72" t="s">
        <v>67</v>
      </c>
      <c r="D166" s="72" t="s">
        <v>68</v>
      </c>
      <c r="E166" s="202"/>
      <c r="F166" s="203"/>
      <c r="G166" s="203"/>
      <c r="H166" s="212" t="s">
        <v>69</v>
      </c>
      <c r="I166" s="83">
        <v>1</v>
      </c>
      <c r="J166" s="208">
        <v>0</v>
      </c>
      <c r="K166" s="100">
        <v>0</v>
      </c>
      <c r="L166" s="165">
        <v>15250</v>
      </c>
    </row>
    <row r="167" spans="1:12" s="2" customFormat="1" ht="15" customHeight="1" x14ac:dyDescent="0.2">
      <c r="A167" s="166">
        <v>44687</v>
      </c>
      <c r="B167" s="71" t="s">
        <v>202</v>
      </c>
      <c r="C167" s="72" t="s">
        <v>203</v>
      </c>
      <c r="D167" s="72" t="s">
        <v>204</v>
      </c>
      <c r="E167" s="202"/>
      <c r="F167" s="203"/>
      <c r="G167" s="203"/>
      <c r="H167" s="212" t="s">
        <v>205</v>
      </c>
      <c r="I167" s="83">
        <v>1</v>
      </c>
      <c r="J167" s="208">
        <v>0</v>
      </c>
      <c r="K167" s="100">
        <v>0</v>
      </c>
      <c r="L167" s="204">
        <v>19996</v>
      </c>
    </row>
    <row r="168" spans="1:12" s="2" customFormat="1" ht="15" customHeight="1" x14ac:dyDescent="0.2">
      <c r="A168" s="166">
        <v>44687</v>
      </c>
      <c r="B168" s="71" t="s">
        <v>208</v>
      </c>
      <c r="C168" s="72" t="s">
        <v>209</v>
      </c>
      <c r="D168" s="72" t="s">
        <v>210</v>
      </c>
      <c r="E168" s="202"/>
      <c r="F168" s="203"/>
      <c r="G168" s="203"/>
      <c r="H168" s="212" t="s">
        <v>211</v>
      </c>
      <c r="I168" s="83">
        <v>1</v>
      </c>
      <c r="J168" s="208">
        <v>0</v>
      </c>
      <c r="K168" s="100">
        <v>0</v>
      </c>
      <c r="L168" s="204">
        <v>2450</v>
      </c>
    </row>
    <row r="169" spans="1:12" s="2" customFormat="1" ht="15" customHeight="1" x14ac:dyDescent="0.2">
      <c r="A169" s="166">
        <v>44687</v>
      </c>
      <c r="B169" s="71" t="s">
        <v>236</v>
      </c>
      <c r="C169" s="72" t="s">
        <v>237</v>
      </c>
      <c r="D169" s="72" t="s">
        <v>238</v>
      </c>
      <c r="E169" s="202"/>
      <c r="F169" s="203"/>
      <c r="G169" s="203"/>
      <c r="H169" s="212" t="s">
        <v>239</v>
      </c>
      <c r="I169" s="83">
        <v>1</v>
      </c>
      <c r="J169" s="208">
        <v>0</v>
      </c>
      <c r="K169" s="100">
        <v>0</v>
      </c>
      <c r="L169" s="204">
        <v>900</v>
      </c>
    </row>
    <row r="170" spans="1:12" s="2" customFormat="1" ht="15" customHeight="1" x14ac:dyDescent="0.2">
      <c r="A170" s="166">
        <v>44690</v>
      </c>
      <c r="B170" s="71" t="s">
        <v>240</v>
      </c>
      <c r="C170" s="72" t="s">
        <v>241</v>
      </c>
      <c r="D170" s="72" t="s">
        <v>204</v>
      </c>
      <c r="E170" s="202"/>
      <c r="F170" s="203"/>
      <c r="G170" s="203"/>
      <c r="H170" s="212" t="s">
        <v>242</v>
      </c>
      <c r="I170" s="83">
        <v>1</v>
      </c>
      <c r="J170" s="208">
        <v>0</v>
      </c>
      <c r="K170" s="100">
        <v>0</v>
      </c>
      <c r="L170" s="204">
        <v>6026</v>
      </c>
    </row>
    <row r="171" spans="1:12" s="2" customFormat="1" ht="15" customHeight="1" x14ac:dyDescent="0.2">
      <c r="A171" s="164">
        <v>44690</v>
      </c>
      <c r="B171" s="78" t="s">
        <v>243</v>
      </c>
      <c r="C171" s="73" t="s">
        <v>244</v>
      </c>
      <c r="D171" s="73" t="s">
        <v>245</v>
      </c>
      <c r="E171" s="73"/>
      <c r="F171" s="202"/>
      <c r="G171" s="73"/>
      <c r="H171" s="73" t="s">
        <v>246</v>
      </c>
      <c r="I171" s="81">
        <v>1</v>
      </c>
      <c r="J171" s="240">
        <v>0</v>
      </c>
      <c r="K171" s="118">
        <v>0</v>
      </c>
      <c r="L171" s="165">
        <v>8000</v>
      </c>
    </row>
    <row r="172" spans="1:12" s="2" customFormat="1" ht="15" customHeight="1" x14ac:dyDescent="0.2">
      <c r="A172" s="166">
        <v>44691</v>
      </c>
      <c r="B172" s="71" t="s">
        <v>247</v>
      </c>
      <c r="C172" s="72" t="s">
        <v>248</v>
      </c>
      <c r="D172" s="72"/>
      <c r="E172" s="202"/>
      <c r="F172" s="203"/>
      <c r="G172" s="203"/>
      <c r="H172" s="212" t="s">
        <v>249</v>
      </c>
      <c r="I172" s="83">
        <v>1</v>
      </c>
      <c r="J172" s="208">
        <v>0</v>
      </c>
      <c r="K172" s="100">
        <v>0</v>
      </c>
      <c r="L172" s="204">
        <v>18781</v>
      </c>
    </row>
    <row r="173" spans="1:12" s="2" customFormat="1" ht="15" customHeight="1" x14ac:dyDescent="0.2">
      <c r="A173" s="166">
        <v>44691</v>
      </c>
      <c r="B173" s="71" t="s">
        <v>250</v>
      </c>
      <c r="C173" s="72" t="s">
        <v>251</v>
      </c>
      <c r="D173" s="72" t="s">
        <v>252</v>
      </c>
      <c r="E173" s="202"/>
      <c r="F173" s="203"/>
      <c r="G173" s="203"/>
      <c r="H173" s="212" t="s">
        <v>253</v>
      </c>
      <c r="I173" s="83">
        <v>1</v>
      </c>
      <c r="J173" s="75">
        <v>0</v>
      </c>
      <c r="K173" s="100">
        <v>0</v>
      </c>
      <c r="L173" s="165">
        <v>17000</v>
      </c>
    </row>
    <row r="174" spans="1:12" s="2" customFormat="1" ht="15" customHeight="1" x14ac:dyDescent="0.2">
      <c r="A174" s="166">
        <v>44691</v>
      </c>
      <c r="B174" s="71" t="s">
        <v>254</v>
      </c>
      <c r="C174" s="72" t="s">
        <v>255</v>
      </c>
      <c r="D174" s="72" t="s">
        <v>256</v>
      </c>
      <c r="E174" s="202"/>
      <c r="F174" s="203"/>
      <c r="G174" s="203"/>
      <c r="H174" s="212" t="s">
        <v>257</v>
      </c>
      <c r="I174" s="83">
        <v>1</v>
      </c>
      <c r="J174" s="208">
        <v>0</v>
      </c>
      <c r="K174" s="100">
        <v>0</v>
      </c>
      <c r="L174" s="204">
        <v>3161</v>
      </c>
    </row>
    <row r="175" spans="1:12" s="2" customFormat="1" ht="15" customHeight="1" x14ac:dyDescent="0.2">
      <c r="A175" s="210">
        <v>44691</v>
      </c>
      <c r="B175" s="211" t="s">
        <v>318</v>
      </c>
      <c r="C175" s="212" t="s">
        <v>319</v>
      </c>
      <c r="D175" s="212" t="s">
        <v>320</v>
      </c>
      <c r="E175" s="202"/>
      <c r="F175" s="237"/>
      <c r="G175" s="237"/>
      <c r="H175" s="212" t="s">
        <v>321</v>
      </c>
      <c r="I175" s="81">
        <v>1</v>
      </c>
      <c r="J175" s="238">
        <v>0</v>
      </c>
      <c r="K175" s="239">
        <v>0</v>
      </c>
      <c r="L175" s="165">
        <v>19500</v>
      </c>
    </row>
    <row r="176" spans="1:12" s="2" customFormat="1" ht="15" customHeight="1" x14ac:dyDescent="0.2">
      <c r="A176" s="166">
        <v>44691</v>
      </c>
      <c r="B176" s="71" t="s">
        <v>335</v>
      </c>
      <c r="C176" s="72" t="s">
        <v>336</v>
      </c>
      <c r="D176" s="72" t="s">
        <v>60</v>
      </c>
      <c r="E176" s="202"/>
      <c r="F176" s="203"/>
      <c r="G176" s="203"/>
      <c r="H176" s="212" t="s">
        <v>44</v>
      </c>
      <c r="I176" s="83">
        <v>1</v>
      </c>
      <c r="J176" s="208">
        <v>0</v>
      </c>
      <c r="K176" s="100">
        <v>0</v>
      </c>
      <c r="L176" s="204">
        <v>0</v>
      </c>
    </row>
    <row r="177" spans="1:12" s="2" customFormat="1" ht="15" customHeight="1" x14ac:dyDescent="0.2">
      <c r="A177" s="166">
        <v>44691</v>
      </c>
      <c r="B177" s="71" t="s">
        <v>337</v>
      </c>
      <c r="C177" s="72" t="s">
        <v>338</v>
      </c>
      <c r="D177" s="72" t="s">
        <v>60</v>
      </c>
      <c r="E177" s="202" t="s">
        <v>339</v>
      </c>
      <c r="F177" s="203"/>
      <c r="G177" s="203"/>
      <c r="H177" s="212" t="s">
        <v>44</v>
      </c>
      <c r="I177" s="83">
        <v>1</v>
      </c>
      <c r="J177" s="208">
        <v>0</v>
      </c>
      <c r="K177" s="100">
        <v>0</v>
      </c>
      <c r="L177" s="204">
        <v>0</v>
      </c>
    </row>
    <row r="178" spans="1:12" s="2" customFormat="1" ht="15" customHeight="1" x14ac:dyDescent="0.2">
      <c r="A178" s="166">
        <v>44691</v>
      </c>
      <c r="B178" s="71" t="s">
        <v>340</v>
      </c>
      <c r="C178" s="72" t="s">
        <v>341</v>
      </c>
      <c r="D178" s="72" t="s">
        <v>60</v>
      </c>
      <c r="E178" s="202"/>
      <c r="F178" s="203"/>
      <c r="G178" s="203"/>
      <c r="H178" s="212" t="s">
        <v>44</v>
      </c>
      <c r="I178" s="83">
        <v>1</v>
      </c>
      <c r="J178" s="208">
        <v>0</v>
      </c>
      <c r="K178" s="100">
        <v>0</v>
      </c>
      <c r="L178" s="204">
        <v>0</v>
      </c>
    </row>
    <row r="179" spans="1:12" s="2" customFormat="1" ht="15" customHeight="1" x14ac:dyDescent="0.2">
      <c r="A179" s="166">
        <v>44691</v>
      </c>
      <c r="B179" s="71" t="s">
        <v>342</v>
      </c>
      <c r="C179" s="72" t="s">
        <v>343</v>
      </c>
      <c r="D179" s="72" t="s">
        <v>344</v>
      </c>
      <c r="E179" s="202"/>
      <c r="F179" s="203"/>
      <c r="G179" s="203"/>
      <c r="H179" s="212" t="s">
        <v>345</v>
      </c>
      <c r="I179" s="83">
        <v>1</v>
      </c>
      <c r="J179" s="208">
        <v>0</v>
      </c>
      <c r="K179" s="100">
        <v>0</v>
      </c>
      <c r="L179" s="204">
        <v>0</v>
      </c>
    </row>
    <row r="180" spans="1:12" s="2" customFormat="1" ht="15" customHeight="1" x14ac:dyDescent="0.2">
      <c r="A180" s="166">
        <v>44692</v>
      </c>
      <c r="B180" s="71" t="s">
        <v>331</v>
      </c>
      <c r="C180" s="72" t="s">
        <v>332</v>
      </c>
      <c r="D180" s="72" t="s">
        <v>333</v>
      </c>
      <c r="E180" s="202"/>
      <c r="F180" s="203"/>
      <c r="G180" s="203"/>
      <c r="H180" s="212" t="s">
        <v>334</v>
      </c>
      <c r="I180" s="83">
        <v>1</v>
      </c>
      <c r="J180" s="208">
        <v>0</v>
      </c>
      <c r="K180" s="100">
        <v>0</v>
      </c>
      <c r="L180" s="165">
        <v>2625</v>
      </c>
    </row>
    <row r="181" spans="1:12" s="2" customFormat="1" ht="15" customHeight="1" x14ac:dyDescent="0.2">
      <c r="A181" s="166">
        <v>44692</v>
      </c>
      <c r="B181" s="71" t="s">
        <v>346</v>
      </c>
      <c r="C181" s="72" t="s">
        <v>347</v>
      </c>
      <c r="D181" s="72" t="s">
        <v>348</v>
      </c>
      <c r="E181" s="202"/>
      <c r="F181" s="203"/>
      <c r="G181" s="203"/>
      <c r="H181" s="212" t="s">
        <v>349</v>
      </c>
      <c r="I181" s="83">
        <v>1</v>
      </c>
      <c r="J181" s="208">
        <v>0</v>
      </c>
      <c r="K181" s="100">
        <v>0</v>
      </c>
      <c r="L181" s="204">
        <v>12838</v>
      </c>
    </row>
    <row r="182" spans="1:12" s="2" customFormat="1" ht="15" customHeight="1" x14ac:dyDescent="0.2">
      <c r="A182" s="166">
        <v>44692</v>
      </c>
      <c r="B182" s="71" t="s">
        <v>420</v>
      </c>
      <c r="C182" s="72" t="s">
        <v>421</v>
      </c>
      <c r="D182" s="72"/>
      <c r="E182" s="202"/>
      <c r="F182" s="203"/>
      <c r="G182" s="203"/>
      <c r="H182" s="212" t="s">
        <v>422</v>
      </c>
      <c r="I182" s="83">
        <v>1</v>
      </c>
      <c r="J182" s="208">
        <v>0</v>
      </c>
      <c r="K182" s="100">
        <v>0</v>
      </c>
      <c r="L182" s="204">
        <v>3000</v>
      </c>
    </row>
    <row r="183" spans="1:12" s="2" customFormat="1" ht="15" customHeight="1" x14ac:dyDescent="0.2">
      <c r="A183" s="166">
        <v>44693</v>
      </c>
      <c r="B183" s="71" t="s">
        <v>413</v>
      </c>
      <c r="C183" s="72" t="s">
        <v>414</v>
      </c>
      <c r="D183" s="72" t="s">
        <v>415</v>
      </c>
      <c r="E183" s="202"/>
      <c r="F183" s="203"/>
      <c r="G183" s="203"/>
      <c r="H183" s="212" t="s">
        <v>205</v>
      </c>
      <c r="I183" s="83">
        <v>1</v>
      </c>
      <c r="J183" s="208">
        <v>0</v>
      </c>
      <c r="K183" s="100">
        <v>0</v>
      </c>
      <c r="L183" s="204">
        <v>49768</v>
      </c>
    </row>
    <row r="184" spans="1:12" s="2" customFormat="1" ht="15" customHeight="1" x14ac:dyDescent="0.2">
      <c r="A184" s="166">
        <v>44693</v>
      </c>
      <c r="B184" s="71" t="s">
        <v>416</v>
      </c>
      <c r="C184" s="72" t="s">
        <v>417</v>
      </c>
      <c r="D184" s="72" t="s">
        <v>418</v>
      </c>
      <c r="E184" s="202"/>
      <c r="F184" s="203"/>
      <c r="G184" s="203"/>
      <c r="H184" s="212" t="s">
        <v>419</v>
      </c>
      <c r="I184" s="83">
        <v>1</v>
      </c>
      <c r="J184" s="208">
        <v>0</v>
      </c>
      <c r="K184" s="100">
        <v>0</v>
      </c>
      <c r="L184" s="204">
        <v>100000</v>
      </c>
    </row>
    <row r="185" spans="1:12" s="2" customFormat="1" ht="15" customHeight="1" x14ac:dyDescent="0.2">
      <c r="A185" s="166">
        <v>44697</v>
      </c>
      <c r="B185" s="71" t="s">
        <v>470</v>
      </c>
      <c r="C185" s="72" t="s">
        <v>471</v>
      </c>
      <c r="D185" s="72" t="s">
        <v>472</v>
      </c>
      <c r="E185" s="202"/>
      <c r="F185" s="203"/>
      <c r="G185" s="203"/>
      <c r="H185" s="212" t="s">
        <v>473</v>
      </c>
      <c r="I185" s="83">
        <v>1</v>
      </c>
      <c r="J185" s="208">
        <v>0</v>
      </c>
      <c r="K185" s="100">
        <v>0</v>
      </c>
      <c r="L185" s="204">
        <v>4800</v>
      </c>
    </row>
    <row r="186" spans="1:12" s="2" customFormat="1" ht="15" customHeight="1" x14ac:dyDescent="0.2">
      <c r="A186" s="166">
        <v>44697</v>
      </c>
      <c r="B186" s="71" t="s">
        <v>505</v>
      </c>
      <c r="C186" s="72" t="s">
        <v>506</v>
      </c>
      <c r="D186" s="72" t="s">
        <v>256</v>
      </c>
      <c r="E186" s="202"/>
      <c r="F186" s="203"/>
      <c r="G186" s="203"/>
      <c r="H186" s="212" t="s">
        <v>507</v>
      </c>
      <c r="I186" s="83">
        <v>1</v>
      </c>
      <c r="J186" s="208">
        <v>0</v>
      </c>
      <c r="K186" s="100">
        <v>0</v>
      </c>
      <c r="L186" s="204">
        <v>9000</v>
      </c>
    </row>
    <row r="187" spans="1:12" s="2" customFormat="1" ht="15" customHeight="1" x14ac:dyDescent="0.2">
      <c r="A187" s="166">
        <v>44697</v>
      </c>
      <c r="B187" s="71" t="s">
        <v>511</v>
      </c>
      <c r="C187" s="72" t="s">
        <v>512</v>
      </c>
      <c r="D187" s="72"/>
      <c r="E187" s="202"/>
      <c r="F187" s="203"/>
      <c r="G187" s="203"/>
      <c r="H187" s="212" t="s">
        <v>513</v>
      </c>
      <c r="I187" s="83">
        <v>1</v>
      </c>
      <c r="J187" s="208">
        <v>1064</v>
      </c>
      <c r="K187" s="100">
        <v>0</v>
      </c>
      <c r="L187" s="204">
        <v>5000</v>
      </c>
    </row>
    <row r="188" spans="1:12" s="2" customFormat="1" ht="15" customHeight="1" x14ac:dyDescent="0.2">
      <c r="A188" s="166">
        <v>44697</v>
      </c>
      <c r="B188" s="71" t="s">
        <v>514</v>
      </c>
      <c r="C188" s="72" t="s">
        <v>515</v>
      </c>
      <c r="D188" s="72" t="s">
        <v>516</v>
      </c>
      <c r="E188" s="202"/>
      <c r="F188" s="203"/>
      <c r="G188" s="203"/>
      <c r="H188" s="212" t="s">
        <v>517</v>
      </c>
      <c r="I188" s="83">
        <v>1</v>
      </c>
      <c r="J188" s="208">
        <v>1650</v>
      </c>
      <c r="K188" s="100">
        <v>468</v>
      </c>
      <c r="L188" s="204">
        <v>164833</v>
      </c>
    </row>
    <row r="189" spans="1:12" s="2" customFormat="1" ht="15" customHeight="1" x14ac:dyDescent="0.2">
      <c r="A189" s="166">
        <v>44697</v>
      </c>
      <c r="B189" s="71" t="s">
        <v>518</v>
      </c>
      <c r="C189" s="72" t="s">
        <v>519</v>
      </c>
      <c r="D189" s="72" t="s">
        <v>520</v>
      </c>
      <c r="E189" s="202"/>
      <c r="F189" s="203"/>
      <c r="G189" s="203"/>
      <c r="H189" s="212" t="s">
        <v>521</v>
      </c>
      <c r="I189" s="83">
        <v>1</v>
      </c>
      <c r="J189" s="208">
        <v>0</v>
      </c>
      <c r="K189" s="100">
        <v>0</v>
      </c>
      <c r="L189" s="204">
        <v>40000</v>
      </c>
    </row>
    <row r="190" spans="1:12" s="2" customFormat="1" ht="15" customHeight="1" x14ac:dyDescent="0.2">
      <c r="A190" s="166">
        <v>44698</v>
      </c>
      <c r="B190" s="71" t="s">
        <v>508</v>
      </c>
      <c r="C190" s="72" t="s">
        <v>509</v>
      </c>
      <c r="D190" s="72" t="s">
        <v>68</v>
      </c>
      <c r="E190" s="202"/>
      <c r="F190" s="203"/>
      <c r="G190" s="203"/>
      <c r="H190" s="212" t="s">
        <v>510</v>
      </c>
      <c r="I190" s="83">
        <v>1</v>
      </c>
      <c r="J190" s="208">
        <v>0</v>
      </c>
      <c r="K190" s="100">
        <v>0</v>
      </c>
      <c r="L190" s="204">
        <v>6500</v>
      </c>
    </row>
    <row r="191" spans="1:12" s="2" customFormat="1" ht="15" customHeight="1" x14ac:dyDescent="0.2">
      <c r="A191" s="166">
        <v>44699</v>
      </c>
      <c r="B191" s="71" t="s">
        <v>544</v>
      </c>
      <c r="C191" s="72" t="s">
        <v>545</v>
      </c>
      <c r="D191" s="72" t="s">
        <v>546</v>
      </c>
      <c r="E191" s="202"/>
      <c r="F191" s="203"/>
      <c r="G191" s="203"/>
      <c r="H191" s="212" t="s">
        <v>525</v>
      </c>
      <c r="I191" s="83">
        <v>1</v>
      </c>
      <c r="J191" s="208">
        <v>0</v>
      </c>
      <c r="K191" s="100">
        <v>0</v>
      </c>
      <c r="L191" s="204">
        <v>3000</v>
      </c>
    </row>
    <row r="192" spans="1:12" s="2" customFormat="1" ht="15" customHeight="1" x14ac:dyDescent="0.2">
      <c r="A192" s="210">
        <v>44699</v>
      </c>
      <c r="B192" s="211" t="s">
        <v>547</v>
      </c>
      <c r="C192" s="212" t="s">
        <v>548</v>
      </c>
      <c r="D192" s="212" t="s">
        <v>64</v>
      </c>
      <c r="E192" s="202"/>
      <c r="F192" s="237"/>
      <c r="G192" s="237"/>
      <c r="H192" s="212" t="s">
        <v>549</v>
      </c>
      <c r="I192" s="81">
        <v>1</v>
      </c>
      <c r="J192" s="238">
        <v>0</v>
      </c>
      <c r="K192" s="239">
        <v>0</v>
      </c>
      <c r="L192" s="165">
        <v>18879</v>
      </c>
    </row>
    <row r="193" spans="1:13" s="2" customFormat="1" ht="15" customHeight="1" x14ac:dyDescent="0.2">
      <c r="A193" s="166">
        <v>44699</v>
      </c>
      <c r="B193" s="71" t="s">
        <v>550</v>
      </c>
      <c r="C193" s="72" t="s">
        <v>551</v>
      </c>
      <c r="D193" s="72" t="s">
        <v>552</v>
      </c>
      <c r="E193" s="202"/>
      <c r="F193" s="203"/>
      <c r="G193" s="203"/>
      <c r="H193" s="212" t="s">
        <v>553</v>
      </c>
      <c r="I193" s="83">
        <v>1</v>
      </c>
      <c r="J193" s="208">
        <v>0</v>
      </c>
      <c r="K193" s="100">
        <v>0</v>
      </c>
      <c r="L193" s="204">
        <v>30000</v>
      </c>
    </row>
    <row r="194" spans="1:13" s="2" customFormat="1" ht="15" customHeight="1" x14ac:dyDescent="0.2">
      <c r="A194" s="166">
        <v>44699</v>
      </c>
      <c r="B194" s="71" t="s">
        <v>554</v>
      </c>
      <c r="C194" s="72" t="s">
        <v>555</v>
      </c>
      <c r="D194" s="72" t="s">
        <v>556</v>
      </c>
      <c r="E194" s="202"/>
      <c r="F194" s="203"/>
      <c r="G194" s="203"/>
      <c r="H194" s="212" t="s">
        <v>553</v>
      </c>
      <c r="I194" s="83">
        <v>1</v>
      </c>
      <c r="J194" s="208">
        <v>0</v>
      </c>
      <c r="K194" s="100">
        <v>0</v>
      </c>
      <c r="L194" s="204">
        <v>20000</v>
      </c>
    </row>
    <row r="195" spans="1:13" s="2" customFormat="1" ht="15" customHeight="1" x14ac:dyDescent="0.2">
      <c r="A195" s="166">
        <v>44699</v>
      </c>
      <c r="B195" s="71" t="s">
        <v>557</v>
      </c>
      <c r="C195" s="72" t="s">
        <v>558</v>
      </c>
      <c r="D195" s="72" t="s">
        <v>559</v>
      </c>
      <c r="E195" s="202"/>
      <c r="F195" s="203"/>
      <c r="G195" s="203"/>
      <c r="H195" s="212" t="s">
        <v>553</v>
      </c>
      <c r="I195" s="83">
        <v>1</v>
      </c>
      <c r="J195" s="208">
        <v>0</v>
      </c>
      <c r="K195" s="100">
        <v>0</v>
      </c>
      <c r="L195" s="204">
        <v>30000</v>
      </c>
    </row>
    <row r="196" spans="1:13" s="2" customFormat="1" ht="15" customHeight="1" x14ac:dyDescent="0.2">
      <c r="A196" s="166">
        <v>44699</v>
      </c>
      <c r="B196" s="71" t="s">
        <v>560</v>
      </c>
      <c r="C196" s="72" t="s">
        <v>561</v>
      </c>
      <c r="D196" s="72"/>
      <c r="E196" s="202"/>
      <c r="F196" s="203"/>
      <c r="G196" s="203"/>
      <c r="H196" s="212" t="s">
        <v>553</v>
      </c>
      <c r="I196" s="83">
        <v>1</v>
      </c>
      <c r="J196" s="208">
        <v>0</v>
      </c>
      <c r="K196" s="100">
        <v>0</v>
      </c>
      <c r="L196" s="204">
        <v>20000</v>
      </c>
    </row>
    <row r="197" spans="1:13" s="2" customFormat="1" ht="15" customHeight="1" x14ac:dyDescent="0.2">
      <c r="A197" s="166">
        <v>44699</v>
      </c>
      <c r="B197" s="71" t="s">
        <v>562</v>
      </c>
      <c r="C197" s="72" t="s">
        <v>563</v>
      </c>
      <c r="D197" s="72" t="s">
        <v>564</v>
      </c>
      <c r="E197" s="202"/>
      <c r="F197" s="203"/>
      <c r="G197" s="203"/>
      <c r="H197" s="212" t="s">
        <v>553</v>
      </c>
      <c r="I197" s="83">
        <v>1</v>
      </c>
      <c r="J197" s="208">
        <v>0</v>
      </c>
      <c r="K197" s="100">
        <v>0</v>
      </c>
      <c r="L197" s="204">
        <v>20000</v>
      </c>
    </row>
    <row r="198" spans="1:13" s="2" customFormat="1" ht="15" customHeight="1" x14ac:dyDescent="0.2">
      <c r="A198" s="166">
        <v>44699</v>
      </c>
      <c r="B198" s="71" t="s">
        <v>599</v>
      </c>
      <c r="C198" s="72" t="s">
        <v>600</v>
      </c>
      <c r="D198" s="72" t="s">
        <v>60</v>
      </c>
      <c r="E198" s="202"/>
      <c r="F198" s="203"/>
      <c r="G198" s="203"/>
      <c r="H198" s="212" t="s">
        <v>601</v>
      </c>
      <c r="I198" s="83">
        <v>1</v>
      </c>
      <c r="J198" s="208">
        <v>1342</v>
      </c>
      <c r="K198" s="100">
        <v>0</v>
      </c>
      <c r="L198" s="204">
        <v>25000</v>
      </c>
    </row>
    <row r="199" spans="1:13" s="2" customFormat="1" ht="15" customHeight="1" x14ac:dyDescent="0.2">
      <c r="A199" s="166">
        <v>44699</v>
      </c>
      <c r="B199" s="71" t="s">
        <v>609</v>
      </c>
      <c r="C199" s="72" t="s">
        <v>610</v>
      </c>
      <c r="D199" s="72" t="s">
        <v>611</v>
      </c>
      <c r="E199" s="202"/>
      <c r="F199" s="203"/>
      <c r="G199" s="203"/>
      <c r="H199" s="212" t="s">
        <v>612</v>
      </c>
      <c r="I199" s="83">
        <v>1</v>
      </c>
      <c r="J199" s="208">
        <v>0</v>
      </c>
      <c r="K199" s="100">
        <v>0</v>
      </c>
      <c r="L199" s="204">
        <v>3250</v>
      </c>
      <c r="M199" s="324"/>
    </row>
    <row r="200" spans="1:13" s="2" customFormat="1" ht="15" customHeight="1" x14ac:dyDescent="0.2">
      <c r="A200" s="166">
        <v>44699</v>
      </c>
      <c r="B200" s="71" t="s">
        <v>613</v>
      </c>
      <c r="C200" s="72" t="s">
        <v>614</v>
      </c>
      <c r="D200" s="72" t="s">
        <v>615</v>
      </c>
      <c r="E200" s="202"/>
      <c r="F200" s="203"/>
      <c r="G200" s="203"/>
      <c r="H200" s="212" t="s">
        <v>616</v>
      </c>
      <c r="I200" s="83">
        <v>1</v>
      </c>
      <c r="J200" s="208">
        <v>0</v>
      </c>
      <c r="K200" s="100">
        <v>0</v>
      </c>
      <c r="L200" s="204">
        <v>35000</v>
      </c>
    </row>
    <row r="201" spans="1:13" s="2" customFormat="1" ht="15" customHeight="1" x14ac:dyDescent="0.2">
      <c r="A201" s="166">
        <v>44700</v>
      </c>
      <c r="B201" s="71" t="s">
        <v>602</v>
      </c>
      <c r="C201" s="72" t="s">
        <v>603</v>
      </c>
      <c r="D201" s="72"/>
      <c r="E201" s="202"/>
      <c r="F201" s="203"/>
      <c r="G201" s="203"/>
      <c r="H201" s="212" t="s">
        <v>604</v>
      </c>
      <c r="I201" s="83">
        <v>1</v>
      </c>
      <c r="J201" s="208">
        <v>0</v>
      </c>
      <c r="K201" s="100">
        <v>0</v>
      </c>
      <c r="L201" s="204">
        <v>52094</v>
      </c>
    </row>
    <row r="202" spans="1:13" s="2" customFormat="1" ht="15" customHeight="1" x14ac:dyDescent="0.2">
      <c r="A202" s="166">
        <v>44700</v>
      </c>
      <c r="B202" s="71" t="s">
        <v>605</v>
      </c>
      <c r="C202" s="72" t="s">
        <v>606</v>
      </c>
      <c r="D202" s="72" t="s">
        <v>607</v>
      </c>
      <c r="E202" s="202"/>
      <c r="F202" s="203"/>
      <c r="G202" s="203"/>
      <c r="H202" s="212" t="s">
        <v>608</v>
      </c>
      <c r="I202" s="83">
        <v>1</v>
      </c>
      <c r="J202" s="208">
        <v>0</v>
      </c>
      <c r="K202" s="100">
        <v>0</v>
      </c>
      <c r="L202" s="204">
        <v>1000</v>
      </c>
    </row>
    <row r="203" spans="1:13" s="2" customFormat="1" ht="15" customHeight="1" x14ac:dyDescent="0.2">
      <c r="A203" s="166">
        <v>44701</v>
      </c>
      <c r="B203" s="71" t="s">
        <v>568</v>
      </c>
      <c r="C203" s="72" t="s">
        <v>569</v>
      </c>
      <c r="D203" s="72" t="s">
        <v>570</v>
      </c>
      <c r="E203" s="202"/>
      <c r="F203" s="203"/>
      <c r="G203" s="203"/>
      <c r="H203" s="212" t="s">
        <v>571</v>
      </c>
      <c r="I203" s="83">
        <v>1</v>
      </c>
      <c r="J203" s="208">
        <v>0</v>
      </c>
      <c r="K203" s="100">
        <v>0</v>
      </c>
      <c r="L203" s="204">
        <v>7000</v>
      </c>
    </row>
    <row r="204" spans="1:13" s="2" customFormat="1" ht="15" customHeight="1" x14ac:dyDescent="0.2">
      <c r="A204" s="166">
        <v>44701</v>
      </c>
      <c r="B204" s="71" t="s">
        <v>699</v>
      </c>
      <c r="C204" s="72" t="s">
        <v>700</v>
      </c>
      <c r="D204" s="72" t="s">
        <v>615</v>
      </c>
      <c r="E204" s="202"/>
      <c r="F204" s="203"/>
      <c r="G204" s="203"/>
      <c r="H204" s="212" t="s">
        <v>701</v>
      </c>
      <c r="I204" s="83">
        <v>1</v>
      </c>
      <c r="J204" s="208">
        <v>0</v>
      </c>
      <c r="K204" s="100">
        <v>0</v>
      </c>
      <c r="L204" s="204">
        <v>10000</v>
      </c>
    </row>
    <row r="205" spans="1:13" s="2" customFormat="1" ht="15" customHeight="1" x14ac:dyDescent="0.2">
      <c r="A205" s="166">
        <v>44701</v>
      </c>
      <c r="B205" s="71" t="s">
        <v>702</v>
      </c>
      <c r="C205" s="72" t="s">
        <v>703</v>
      </c>
      <c r="D205" s="72" t="s">
        <v>704</v>
      </c>
      <c r="E205" s="202"/>
      <c r="F205" s="203"/>
      <c r="G205" s="203"/>
      <c r="H205" s="212" t="s">
        <v>696</v>
      </c>
      <c r="I205" s="83">
        <v>1</v>
      </c>
      <c r="J205" s="208">
        <v>0</v>
      </c>
      <c r="K205" s="100">
        <v>600</v>
      </c>
      <c r="L205" s="204">
        <v>18000</v>
      </c>
    </row>
    <row r="206" spans="1:13" s="2" customFormat="1" ht="15" customHeight="1" x14ac:dyDescent="0.2">
      <c r="A206" s="166">
        <v>44701</v>
      </c>
      <c r="B206" s="71" t="s">
        <v>708</v>
      </c>
      <c r="C206" s="72" t="s">
        <v>709</v>
      </c>
      <c r="D206" s="72" t="s">
        <v>64</v>
      </c>
      <c r="E206" s="202"/>
      <c r="F206" s="203"/>
      <c r="G206" s="203"/>
      <c r="H206" s="212" t="s">
        <v>549</v>
      </c>
      <c r="I206" s="83">
        <v>1</v>
      </c>
      <c r="J206" s="208">
        <v>0</v>
      </c>
      <c r="K206" s="100">
        <v>0</v>
      </c>
      <c r="L206" s="204">
        <v>15427</v>
      </c>
    </row>
    <row r="207" spans="1:13" s="2" customFormat="1" ht="15" customHeight="1" x14ac:dyDescent="0.2">
      <c r="A207" s="166">
        <v>44704</v>
      </c>
      <c r="B207" s="71" t="s">
        <v>743</v>
      </c>
      <c r="C207" s="72" t="s">
        <v>744</v>
      </c>
      <c r="D207" s="72" t="s">
        <v>745</v>
      </c>
      <c r="E207" s="202"/>
      <c r="F207" s="203"/>
      <c r="G207" s="203"/>
      <c r="H207" s="212" t="s">
        <v>746</v>
      </c>
      <c r="I207" s="83">
        <v>1</v>
      </c>
      <c r="J207" s="208">
        <v>88</v>
      </c>
      <c r="K207" s="100">
        <v>0</v>
      </c>
      <c r="L207" s="204">
        <v>5470</v>
      </c>
    </row>
    <row r="208" spans="1:13" s="2" customFormat="1" ht="15" customHeight="1" x14ac:dyDescent="0.2">
      <c r="A208" s="166">
        <v>44704</v>
      </c>
      <c r="B208" s="71" t="s">
        <v>747</v>
      </c>
      <c r="C208" s="72" t="s">
        <v>569</v>
      </c>
      <c r="D208" s="72" t="s">
        <v>570</v>
      </c>
      <c r="E208" s="202"/>
      <c r="F208" s="203"/>
      <c r="G208" s="203"/>
      <c r="H208" s="212" t="s">
        <v>571</v>
      </c>
      <c r="I208" s="83">
        <v>1</v>
      </c>
      <c r="J208" s="208">
        <v>0</v>
      </c>
      <c r="K208" s="100">
        <v>0</v>
      </c>
      <c r="L208" s="204">
        <v>20000</v>
      </c>
    </row>
    <row r="209" spans="1:12" s="2" customFormat="1" ht="15" customHeight="1" x14ac:dyDescent="0.2">
      <c r="A209" s="166">
        <v>44706</v>
      </c>
      <c r="B209" s="71" t="s">
        <v>748</v>
      </c>
      <c r="C209" s="72" t="s">
        <v>749</v>
      </c>
      <c r="D209" s="72"/>
      <c r="E209" s="202"/>
      <c r="F209" s="203"/>
      <c r="G209" s="203"/>
      <c r="H209" s="212" t="s">
        <v>750</v>
      </c>
      <c r="I209" s="83">
        <v>1</v>
      </c>
      <c r="J209" s="208">
        <v>0</v>
      </c>
      <c r="K209" s="100">
        <v>0</v>
      </c>
      <c r="L209" s="204">
        <v>4100</v>
      </c>
    </row>
    <row r="210" spans="1:12" s="2" customFormat="1" ht="15" customHeight="1" x14ac:dyDescent="0.2">
      <c r="A210" s="166">
        <v>44706</v>
      </c>
      <c r="B210" s="71" t="s">
        <v>802</v>
      </c>
      <c r="C210" s="72" t="s">
        <v>803</v>
      </c>
      <c r="D210" s="72" t="s">
        <v>552</v>
      </c>
      <c r="E210" s="202"/>
      <c r="F210" s="203"/>
      <c r="G210" s="203"/>
      <c r="H210" s="212" t="s">
        <v>205</v>
      </c>
      <c r="I210" s="83">
        <v>1</v>
      </c>
      <c r="J210" s="208">
        <v>0</v>
      </c>
      <c r="K210" s="100">
        <v>0</v>
      </c>
      <c r="L210" s="204">
        <v>5650</v>
      </c>
    </row>
    <row r="211" spans="1:12" s="2" customFormat="1" ht="15" customHeight="1" x14ac:dyDescent="0.2">
      <c r="A211" s="166">
        <v>44706</v>
      </c>
      <c r="B211" s="71" t="s">
        <v>804</v>
      </c>
      <c r="C211" s="72" t="s">
        <v>805</v>
      </c>
      <c r="D211" s="72" t="s">
        <v>552</v>
      </c>
      <c r="E211" s="202"/>
      <c r="F211" s="203"/>
      <c r="G211" s="203"/>
      <c r="H211" s="212" t="s">
        <v>205</v>
      </c>
      <c r="I211" s="83">
        <v>1</v>
      </c>
      <c r="J211" s="208">
        <v>0</v>
      </c>
      <c r="K211" s="100">
        <v>0</v>
      </c>
      <c r="L211" s="204">
        <v>5650</v>
      </c>
    </row>
    <row r="212" spans="1:12" s="2" customFormat="1" ht="15" customHeight="1" x14ac:dyDescent="0.2">
      <c r="A212" s="166">
        <v>44706</v>
      </c>
      <c r="B212" s="71" t="s">
        <v>806</v>
      </c>
      <c r="C212" s="72" t="s">
        <v>807</v>
      </c>
      <c r="D212" s="72" t="s">
        <v>552</v>
      </c>
      <c r="E212" s="202"/>
      <c r="F212" s="203"/>
      <c r="G212" s="203"/>
      <c r="H212" s="212" t="s">
        <v>205</v>
      </c>
      <c r="I212" s="83">
        <v>1</v>
      </c>
      <c r="J212" s="208">
        <v>0</v>
      </c>
      <c r="K212" s="100">
        <v>0</v>
      </c>
      <c r="L212" s="204">
        <v>5650</v>
      </c>
    </row>
    <row r="213" spans="1:12" s="2" customFormat="1" ht="15" customHeight="1" x14ac:dyDescent="0.2">
      <c r="A213" s="166">
        <v>44706</v>
      </c>
      <c r="B213" s="71" t="s">
        <v>808</v>
      </c>
      <c r="C213" s="72" t="s">
        <v>809</v>
      </c>
      <c r="D213" s="72" t="s">
        <v>552</v>
      </c>
      <c r="E213" s="202"/>
      <c r="F213" s="203"/>
      <c r="G213" s="203"/>
      <c r="H213" s="212" t="s">
        <v>205</v>
      </c>
      <c r="I213" s="83">
        <v>1</v>
      </c>
      <c r="J213" s="208">
        <v>0</v>
      </c>
      <c r="K213" s="100">
        <v>0</v>
      </c>
      <c r="L213" s="204">
        <v>5650</v>
      </c>
    </row>
    <row r="214" spans="1:12" s="2" customFormat="1" ht="15" customHeight="1" x14ac:dyDescent="0.2">
      <c r="A214" s="166">
        <v>44706</v>
      </c>
      <c r="B214" s="71" t="s">
        <v>847</v>
      </c>
      <c r="C214" s="72" t="s">
        <v>848</v>
      </c>
      <c r="D214" s="72" t="s">
        <v>849</v>
      </c>
      <c r="E214" s="202"/>
      <c r="F214" s="203"/>
      <c r="G214" s="203"/>
      <c r="H214" s="212" t="s">
        <v>850</v>
      </c>
      <c r="I214" s="83">
        <v>1</v>
      </c>
      <c r="J214" s="208">
        <v>0</v>
      </c>
      <c r="K214" s="100">
        <v>0</v>
      </c>
      <c r="L214" s="204">
        <v>4000</v>
      </c>
    </row>
    <row r="215" spans="1:12" s="2" customFormat="1" ht="15" customHeight="1" x14ac:dyDescent="0.2">
      <c r="A215" s="166">
        <v>44706</v>
      </c>
      <c r="B215" s="71" t="s">
        <v>851</v>
      </c>
      <c r="C215" s="72" t="s">
        <v>852</v>
      </c>
      <c r="D215" s="72" t="s">
        <v>853</v>
      </c>
      <c r="E215" s="202"/>
      <c r="F215" s="203"/>
      <c r="G215" s="203"/>
      <c r="H215" s="212" t="s">
        <v>854</v>
      </c>
      <c r="I215" s="83">
        <v>1</v>
      </c>
      <c r="J215" s="208">
        <v>0</v>
      </c>
      <c r="K215" s="100">
        <v>0</v>
      </c>
      <c r="L215" s="204">
        <v>2800</v>
      </c>
    </row>
    <row r="216" spans="1:12" s="2" customFormat="1" ht="15" customHeight="1" x14ac:dyDescent="0.2">
      <c r="A216" s="166">
        <v>44708</v>
      </c>
      <c r="B216" s="71" t="s">
        <v>855</v>
      </c>
      <c r="C216" s="72" t="s">
        <v>856</v>
      </c>
      <c r="D216" s="72" t="s">
        <v>857</v>
      </c>
      <c r="E216" s="202"/>
      <c r="F216" s="203"/>
      <c r="G216" s="203"/>
      <c r="H216" s="212" t="s">
        <v>858</v>
      </c>
      <c r="I216" s="83">
        <v>1</v>
      </c>
      <c r="J216" s="208">
        <v>0</v>
      </c>
      <c r="K216" s="100">
        <v>0</v>
      </c>
      <c r="L216" s="204">
        <v>2800</v>
      </c>
    </row>
    <row r="217" spans="1:12" s="2" customFormat="1" ht="15" customHeight="1" x14ac:dyDescent="0.2">
      <c r="A217" s="166">
        <v>44708</v>
      </c>
      <c r="B217" s="71" t="s">
        <v>859</v>
      </c>
      <c r="C217" s="72" t="s">
        <v>860</v>
      </c>
      <c r="D217" s="72" t="s">
        <v>861</v>
      </c>
      <c r="E217" s="202"/>
      <c r="F217" s="203"/>
      <c r="G217" s="203"/>
      <c r="H217" s="212" t="s">
        <v>862</v>
      </c>
      <c r="I217" s="83">
        <v>1</v>
      </c>
      <c r="J217" s="208">
        <v>0</v>
      </c>
      <c r="K217" s="100">
        <v>0</v>
      </c>
      <c r="L217" s="204">
        <v>1200</v>
      </c>
    </row>
    <row r="218" spans="1:12" s="2" customFormat="1" ht="15" customHeight="1" x14ac:dyDescent="0.2">
      <c r="A218" s="166">
        <v>44708</v>
      </c>
      <c r="B218" s="71" t="s">
        <v>863</v>
      </c>
      <c r="C218" s="72" t="s">
        <v>864</v>
      </c>
      <c r="D218" s="72"/>
      <c r="E218" s="202"/>
      <c r="F218" s="203"/>
      <c r="G218" s="203"/>
      <c r="H218" s="212" t="s">
        <v>205</v>
      </c>
      <c r="I218" s="83">
        <v>1</v>
      </c>
      <c r="J218" s="208">
        <v>0</v>
      </c>
      <c r="K218" s="100">
        <v>0</v>
      </c>
      <c r="L218" s="204">
        <v>6040</v>
      </c>
    </row>
    <row r="219" spans="1:12" s="2" customFormat="1" ht="15" customHeight="1" x14ac:dyDescent="0.2">
      <c r="A219" s="166">
        <v>44708</v>
      </c>
      <c r="B219" s="71" t="s">
        <v>865</v>
      </c>
      <c r="C219" s="72" t="s">
        <v>866</v>
      </c>
      <c r="D219" s="72" t="s">
        <v>867</v>
      </c>
      <c r="E219" s="202"/>
      <c r="F219" s="203"/>
      <c r="G219" s="203"/>
      <c r="H219" s="212" t="s">
        <v>868</v>
      </c>
      <c r="I219" s="83">
        <v>1</v>
      </c>
      <c r="J219" s="208">
        <v>1900</v>
      </c>
      <c r="K219" s="100">
        <v>176</v>
      </c>
      <c r="L219" s="204">
        <v>10000</v>
      </c>
    </row>
    <row r="220" spans="1:12" s="2" customFormat="1" ht="15" customHeight="1" x14ac:dyDescent="0.2">
      <c r="A220" s="166">
        <v>44708</v>
      </c>
      <c r="B220" s="71" t="s">
        <v>869</v>
      </c>
      <c r="C220" s="72" t="s">
        <v>870</v>
      </c>
      <c r="D220" s="72" t="s">
        <v>871</v>
      </c>
      <c r="E220" s="202"/>
      <c r="F220" s="203"/>
      <c r="G220" s="203"/>
      <c r="H220" s="212" t="s">
        <v>872</v>
      </c>
      <c r="I220" s="83">
        <v>1</v>
      </c>
      <c r="J220" s="208">
        <v>0</v>
      </c>
      <c r="K220" s="100">
        <v>0</v>
      </c>
      <c r="L220" s="204">
        <v>100</v>
      </c>
    </row>
    <row r="221" spans="1:12" s="2" customFormat="1" ht="15" customHeight="1" x14ac:dyDescent="0.2">
      <c r="A221" s="166">
        <v>44708</v>
      </c>
      <c r="B221" s="71" t="s">
        <v>873</v>
      </c>
      <c r="C221" s="72" t="s">
        <v>83</v>
      </c>
      <c r="D221" s="72" t="s">
        <v>84</v>
      </c>
      <c r="E221" s="202"/>
      <c r="F221" s="203"/>
      <c r="G221" s="203"/>
      <c r="H221" s="212" t="s">
        <v>85</v>
      </c>
      <c r="I221" s="83">
        <v>1</v>
      </c>
      <c r="J221" s="208">
        <v>0</v>
      </c>
      <c r="K221" s="100">
        <v>600</v>
      </c>
      <c r="L221" s="204">
        <v>40000</v>
      </c>
    </row>
    <row r="222" spans="1:12" s="2" customFormat="1" ht="15" customHeight="1" x14ac:dyDescent="0.2">
      <c r="A222" s="166">
        <v>44712</v>
      </c>
      <c r="B222" s="71" t="s">
        <v>843</v>
      </c>
      <c r="C222" s="72" t="s">
        <v>844</v>
      </c>
      <c r="D222" s="72" t="s">
        <v>845</v>
      </c>
      <c r="E222" s="202"/>
      <c r="F222" s="203"/>
      <c r="G222" s="203"/>
      <c r="H222" s="212" t="s">
        <v>846</v>
      </c>
      <c r="I222" s="83">
        <v>1</v>
      </c>
      <c r="J222" s="208">
        <v>0</v>
      </c>
      <c r="K222" s="100">
        <v>0</v>
      </c>
      <c r="L222" s="204">
        <v>20000</v>
      </c>
    </row>
    <row r="223" spans="1:12" s="2" customFormat="1" ht="15" customHeight="1" x14ac:dyDescent="0.2">
      <c r="A223" s="166">
        <v>44712</v>
      </c>
      <c r="B223" s="71" t="s">
        <v>887</v>
      </c>
      <c r="C223" s="72" t="s">
        <v>888</v>
      </c>
      <c r="D223" s="72" t="s">
        <v>889</v>
      </c>
      <c r="E223" s="202"/>
      <c r="F223" s="203"/>
      <c r="G223" s="203"/>
      <c r="H223" s="212" t="s">
        <v>571</v>
      </c>
      <c r="I223" s="83">
        <v>1</v>
      </c>
      <c r="J223" s="208">
        <v>0</v>
      </c>
      <c r="K223" s="100">
        <v>0</v>
      </c>
      <c r="L223" s="204">
        <v>19000</v>
      </c>
    </row>
    <row r="224" spans="1:12" s="2" customFormat="1" ht="15" customHeight="1" x14ac:dyDescent="0.2">
      <c r="A224" s="166">
        <v>44712</v>
      </c>
      <c r="B224" s="71" t="s">
        <v>917</v>
      </c>
      <c r="C224" s="72" t="s">
        <v>918</v>
      </c>
      <c r="D224" s="72" t="s">
        <v>919</v>
      </c>
      <c r="E224" s="202"/>
      <c r="F224" s="203"/>
      <c r="G224" s="203"/>
      <c r="H224" s="212" t="s">
        <v>920</v>
      </c>
      <c r="I224" s="83">
        <v>1</v>
      </c>
      <c r="J224" s="208">
        <v>1651</v>
      </c>
      <c r="K224" s="100">
        <v>0</v>
      </c>
      <c r="L224" s="204">
        <v>6400</v>
      </c>
    </row>
    <row r="225" spans="1:12" s="2" customFormat="1" ht="15" customHeight="1" x14ac:dyDescent="0.2">
      <c r="A225" s="166">
        <v>44712</v>
      </c>
      <c r="B225" s="71" t="s">
        <v>890</v>
      </c>
      <c r="C225" s="72" t="s">
        <v>891</v>
      </c>
      <c r="D225" s="72" t="s">
        <v>591</v>
      </c>
      <c r="E225" s="202"/>
      <c r="F225" s="203"/>
      <c r="G225" s="203"/>
      <c r="H225" s="212" t="s">
        <v>592</v>
      </c>
      <c r="I225" s="83">
        <v>1</v>
      </c>
      <c r="J225" s="208">
        <v>624</v>
      </c>
      <c r="K225" s="100">
        <v>132</v>
      </c>
      <c r="L225" s="204">
        <v>10000</v>
      </c>
    </row>
    <row r="226" spans="1:12" s="2" customFormat="1" ht="15" customHeight="1" x14ac:dyDescent="0.2">
      <c r="A226" s="166">
        <v>44712</v>
      </c>
      <c r="B226" s="71" t="s">
        <v>892</v>
      </c>
      <c r="C226" s="72" t="s">
        <v>893</v>
      </c>
      <c r="D226" s="72" t="s">
        <v>894</v>
      </c>
      <c r="E226" s="202"/>
      <c r="F226" s="203"/>
      <c r="G226" s="203"/>
      <c r="H226" s="212" t="s">
        <v>242</v>
      </c>
      <c r="I226" s="83">
        <v>1</v>
      </c>
      <c r="J226" s="208">
        <v>0</v>
      </c>
      <c r="K226" s="100">
        <v>0</v>
      </c>
      <c r="L226" s="204">
        <v>3523</v>
      </c>
    </row>
    <row r="227" spans="1:12" s="2" customFormat="1" ht="15" customHeight="1" x14ac:dyDescent="0.2">
      <c r="A227" s="176"/>
      <c r="B227" s="46"/>
      <c r="C227" s="47"/>
      <c r="D227" s="48"/>
      <c r="E227" s="47"/>
      <c r="F227" s="47"/>
      <c r="G227" s="49"/>
      <c r="H227" s="21" t="s">
        <v>13</v>
      </c>
      <c r="I227" s="177">
        <f>SUM(I160:I226)</f>
        <v>67</v>
      </c>
      <c r="J227" s="178">
        <f>SUM(J160:J226)</f>
        <v>10302</v>
      </c>
      <c r="K227" s="101">
        <f>SUM(K160:K226)</f>
        <v>2507</v>
      </c>
      <c r="L227" s="179">
        <f>SUM(L160:L226)</f>
        <v>1172803</v>
      </c>
    </row>
    <row r="228" spans="1:12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</row>
    <row r="229" spans="1:12" s="2" customFormat="1" ht="15" customHeight="1" x14ac:dyDescent="0.2"/>
    <row r="230" spans="1:12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</row>
    <row r="231" spans="1:12" s="2" customFormat="1" ht="15" customHeight="1" x14ac:dyDescent="0.2"/>
    <row r="232" spans="1:12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</row>
    <row r="233" spans="1:12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</row>
    <row r="234" spans="1:12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</row>
    <row r="235" spans="1:12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</row>
    <row r="236" spans="1:12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</row>
    <row r="237" spans="1:12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</row>
    <row r="238" spans="1:12" s="2" customFormat="1" ht="1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</row>
    <row r="239" spans="1:12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</row>
    <row r="240" spans="1:12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</row>
    <row r="241" spans="1:13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</row>
    <row r="242" spans="1:13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</row>
    <row r="243" spans="1:13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</row>
    <row r="244" spans="1:13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</row>
    <row r="245" spans="1:13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</row>
    <row r="246" spans="1:13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</row>
    <row r="247" spans="1:13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</row>
    <row r="248" spans="1:13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</row>
    <row r="249" spans="1:13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</row>
    <row r="250" spans="1:13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</row>
    <row r="254" spans="1:13" s="2" customFormat="1" ht="15.7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  <c r="M254" s="1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  <c r="M255" s="1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  <c r="M256" s="1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  <c r="M261" s="1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  <c r="M262" s="1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  <c r="M263" s="1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  <c r="M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  <c r="M266" s="1"/>
    </row>
    <row r="267" spans="1:13" s="2" customFormat="1" ht="15" customHeight="1" x14ac:dyDescent="0.2">
      <c r="A267" s="5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5"/>
      <c r="M267" s="1"/>
    </row>
    <row r="268" spans="1:13" s="2" customFormat="1" ht="15" customHeight="1" x14ac:dyDescent="0.2">
      <c r="A268" s="5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5"/>
      <c r="M268" s="1"/>
    </row>
    <row r="269" spans="1:13" s="2" customFormat="1" ht="15" customHeight="1" x14ac:dyDescent="0.2">
      <c r="A269" s="5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5"/>
      <c r="M269" s="1"/>
    </row>
    <row r="270" spans="1:13" s="2" customFormat="1" ht="15" customHeight="1" x14ac:dyDescent="0.2">
      <c r="A270" s="5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5"/>
      <c r="M270" s="1"/>
    </row>
    <row r="271" spans="1:13" s="2" customFormat="1" ht="15" customHeight="1" x14ac:dyDescent="0.2">
      <c r="A271" s="5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5"/>
    </row>
    <row r="272" spans="1:13" s="2" customFormat="1" ht="15" customHeight="1" x14ac:dyDescent="0.2">
      <c r="A272" s="5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5"/>
    </row>
    <row r="273" spans="1:13" s="2" customFormat="1" ht="15" customHeight="1" x14ac:dyDescent="0.2">
      <c r="A273" s="5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5"/>
    </row>
    <row r="274" spans="1:13" s="2" customFormat="1" ht="15" customHeight="1" x14ac:dyDescent="0.2">
      <c r="A274" s="5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5"/>
    </row>
    <row r="275" spans="1:13" s="2" customFormat="1" ht="15" customHeight="1" x14ac:dyDescent="0.2">
      <c r="A275" s="5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5"/>
    </row>
    <row r="276" spans="1:13" s="2" customFormat="1" ht="15" customHeight="1" x14ac:dyDescent="0.2">
      <c r="A276" s="5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5"/>
    </row>
    <row r="277" spans="1:13" s="2" customFormat="1" ht="15" customHeight="1" x14ac:dyDescent="0.2">
      <c r="A277" s="5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5"/>
    </row>
    <row r="278" spans="1:13" s="2" customFormat="1" ht="15" customHeight="1" x14ac:dyDescent="0.2">
      <c r="A278" s="5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5"/>
    </row>
    <row r="279" spans="1:13" s="2" customFormat="1" ht="15" customHeight="1" x14ac:dyDescent="0.2">
      <c r="A279" s="5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5"/>
    </row>
    <row r="280" spans="1:13" s="2" customFormat="1" ht="15" customHeight="1" x14ac:dyDescent="0.2">
      <c r="A280" s="5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5"/>
    </row>
    <row r="281" spans="1:13" s="2" customFormat="1" ht="1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5"/>
      <c r="M281" s="1"/>
    </row>
    <row r="282" spans="1:13" s="2" customFormat="1" ht="15" customHeight="1" x14ac:dyDescent="0.2"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 x14ac:dyDescent="0.2">
      <c r="B283" s="25"/>
      <c r="C283" s="26"/>
      <c r="D283" s="1"/>
      <c r="E283" s="26"/>
      <c r="F283" s="26"/>
      <c r="G283" s="26"/>
      <c r="I283" s="27"/>
      <c r="J283" s="28"/>
      <c r="K283" s="29"/>
      <c r="L283" s="5"/>
      <c r="M283" s="1"/>
    </row>
    <row r="284" spans="1:13" s="2" customFormat="1" ht="15" customHeight="1" x14ac:dyDescent="0.2">
      <c r="B284" s="25"/>
      <c r="C284" s="26"/>
      <c r="D284" s="1"/>
      <c r="E284" s="26"/>
      <c r="F284" s="26"/>
      <c r="G284" s="26"/>
      <c r="H284" s="30"/>
      <c r="I284" s="31"/>
      <c r="J284" s="1"/>
      <c r="K284" s="26"/>
      <c r="L284" s="5"/>
      <c r="M284" s="1"/>
    </row>
    <row r="285" spans="1:13" s="2" customFormat="1" ht="15" customHeight="1" x14ac:dyDescent="0.2">
      <c r="B285" s="25"/>
      <c r="C285" s="26"/>
      <c r="D285" s="1"/>
      <c r="E285" s="26"/>
      <c r="F285" s="26"/>
      <c r="G285" s="26"/>
      <c r="H285" s="30"/>
      <c r="I285" s="31"/>
      <c r="J285" s="1"/>
      <c r="K285" s="26"/>
      <c r="L285" s="5"/>
    </row>
    <row r="286" spans="1:13" s="2" customFormat="1" ht="15" customHeight="1" x14ac:dyDescent="0.2">
      <c r="B286" s="25"/>
      <c r="C286" s="26"/>
      <c r="D286" s="1"/>
      <c r="E286" s="26"/>
      <c r="F286" s="26"/>
      <c r="G286" s="26"/>
      <c r="H286" s="30"/>
      <c r="I286" s="31"/>
      <c r="J286" s="1"/>
      <c r="K286" s="26"/>
      <c r="L286" s="5"/>
    </row>
    <row r="287" spans="1:13" s="2" customFormat="1" ht="15" customHeight="1" x14ac:dyDescent="0.2">
      <c r="B287" s="25"/>
      <c r="C287" s="26"/>
      <c r="D287" s="1"/>
      <c r="E287" s="26"/>
      <c r="F287" s="26"/>
      <c r="G287" s="26"/>
      <c r="H287" s="30"/>
      <c r="I287" s="31"/>
      <c r="J287" s="1"/>
      <c r="K287" s="26"/>
      <c r="L287" s="5"/>
    </row>
    <row r="288" spans="1:13" s="2" customFormat="1" ht="15" customHeight="1" x14ac:dyDescent="0.2">
      <c r="B288" s="25"/>
      <c r="C288" s="26"/>
      <c r="D288" s="1"/>
      <c r="E288" s="26"/>
      <c r="F288" s="26"/>
      <c r="G288" s="26"/>
      <c r="H288" s="30"/>
      <c r="I288" s="31"/>
      <c r="J288" s="1"/>
      <c r="K288" s="26"/>
      <c r="L288" s="5"/>
    </row>
    <row r="289" spans="1:13" s="2" customFormat="1" ht="15" customHeight="1" x14ac:dyDescent="0.2">
      <c r="A289" s="4"/>
      <c r="B289" s="25"/>
      <c r="C289" s="26"/>
      <c r="D289" s="1"/>
      <c r="E289" s="26"/>
      <c r="F289" s="26"/>
      <c r="G289" s="26"/>
      <c r="H289" s="30"/>
      <c r="I289" s="31"/>
      <c r="J289" s="1"/>
      <c r="K289" s="26"/>
      <c r="L289" s="5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87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1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1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1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1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1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1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1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1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1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1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1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1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1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1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1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1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1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1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1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1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1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21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21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21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21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21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21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21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21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21" s="2" customFormat="1" ht="16.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  <c r="N489" s="1"/>
      <c r="O489" s="1"/>
      <c r="P489" s="1"/>
      <c r="Q489" s="1"/>
      <c r="R489" s="1"/>
      <c r="S489" s="1"/>
      <c r="T489" s="1"/>
      <c r="U489" s="1"/>
    </row>
    <row r="490" spans="1:21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21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21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21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21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21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21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  <c r="M506" s="1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  <c r="M507" s="1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  <c r="M510" s="1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21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21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</row>
    <row r="515" spans="1:21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21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21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  <c r="M517" s="1"/>
    </row>
    <row r="518" spans="1:21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21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  <c r="M519" s="1"/>
    </row>
    <row r="520" spans="1:21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  <c r="M520" s="1"/>
    </row>
    <row r="521" spans="1:21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21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  <c r="M522" s="1"/>
    </row>
    <row r="523" spans="1:21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21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21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  <c r="M525" s="1"/>
    </row>
    <row r="526" spans="1:21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  <c r="M526" s="1"/>
      <c r="N526" s="1"/>
      <c r="O526" s="1"/>
      <c r="P526" s="1"/>
      <c r="Q526" s="1"/>
      <c r="R526" s="1"/>
      <c r="S526" s="1"/>
      <c r="T526" s="1"/>
      <c r="U526" s="1"/>
    </row>
    <row r="527" spans="1:21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  <c r="M527" s="1"/>
    </row>
    <row r="528" spans="1:21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  <c r="M528" s="1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  <c r="M529" s="1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  <c r="M530" s="1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  <c r="M531" s="1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  <c r="M534" s="1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  <c r="M537" s="1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  <c r="M538" s="1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  <c r="M539" s="1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  <c r="M540" s="1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  <c r="M541" s="1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  <c r="M544" s="1"/>
    </row>
    <row r="545" spans="1:13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3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3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  <c r="M547" s="1"/>
    </row>
    <row r="548" spans="1:13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  <c r="M548" s="1"/>
    </row>
    <row r="549" spans="1:13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  <c r="M549" s="1"/>
    </row>
    <row r="550" spans="1:13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  <c r="M550" s="1"/>
    </row>
    <row r="551" spans="1:13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  <c r="M551" s="1"/>
    </row>
    <row r="552" spans="1:13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  <c r="M552" s="1"/>
    </row>
    <row r="553" spans="1:13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  <c r="M553" s="1"/>
    </row>
    <row r="554" spans="1:13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3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3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3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3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3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3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3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3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  <c r="M562" s="1"/>
    </row>
    <row r="563" spans="1:13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3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3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3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3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3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3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3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3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3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3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3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3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3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2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2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2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2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2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2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2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2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2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2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</row>
    <row r="635" spans="1:12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2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2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</row>
    <row r="638" spans="1:12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2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2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</row>
    <row r="641" spans="1:12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</row>
    <row r="642" spans="1:12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</row>
    <row r="643" spans="1:12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</row>
    <row r="644" spans="1:12" s="2" customFormat="1" ht="14.2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</row>
    <row r="645" spans="1:12" s="2" customFormat="1" ht="14.2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</row>
    <row r="646" spans="1:12" s="2" customFormat="1" ht="14.2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</row>
    <row r="647" spans="1:12" s="2" customFormat="1" ht="14.2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</row>
    <row r="648" spans="1:12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</row>
    <row r="649" spans="1:12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</row>
    <row r="650" spans="1:12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</row>
    <row r="651" spans="1:12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</row>
    <row r="652" spans="1:12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</row>
    <row r="653" spans="1:12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</row>
    <row r="654" spans="1:12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</row>
    <row r="655" spans="1:12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</row>
    <row r="656" spans="1:12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</row>
    <row r="657" spans="1:12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</row>
    <row r="658" spans="1:12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</row>
    <row r="659" spans="1:12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</row>
    <row r="660" spans="1:12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</row>
    <row r="661" spans="1:12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</row>
    <row r="662" spans="1:12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</row>
    <row r="663" spans="1:12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</row>
    <row r="664" spans="1:12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</row>
    <row r="665" spans="1:12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</row>
    <row r="666" spans="1:12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</row>
    <row r="667" spans="1:12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</row>
    <row r="668" spans="1:12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</row>
    <row r="669" spans="1:12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</row>
    <row r="670" spans="1:12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</row>
    <row r="671" spans="1:12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</row>
    <row r="672" spans="1:12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2" t="s">
        <v>46</v>
      </c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</row>
    <row r="827" spans="1:13" s="2" customFormat="1" ht="16.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</row>
    <row r="828" spans="1:13" s="2" customFormat="1" ht="16.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</row>
    <row r="829" spans="1:13" s="2" customFormat="1" ht="16.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.7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6.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6.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4.2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1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  <c r="M861" s="1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.7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206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  <c r="M879" s="1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  <c r="M880" s="1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  <c r="M881" s="1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  <c r="M882" s="1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  <c r="M884" s="1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  <c r="M886" s="1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  <c r="M887" s="1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  <c r="M888" s="1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  <c r="M890" s="1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  <c r="M891" s="1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  <c r="M892" s="1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  <c r="M893" s="1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  <c r="M894" s="1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  <c r="M895" s="1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  <c r="M896" s="1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  <c r="M897" s="1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  <c r="M898" s="1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  <c r="M899" s="1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  <c r="M900" s="1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  <c r="M901" s="1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  <c r="M902" s="1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  <c r="M903" s="1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  <c r="M904" s="1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  <c r="M905" s="1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  <c r="M912" s="1"/>
    </row>
    <row r="913" spans="1:13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3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3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3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3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3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3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3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3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3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  <c r="M922" s="1"/>
    </row>
    <row r="923" spans="1:13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  <c r="M923" s="1"/>
    </row>
    <row r="924" spans="1:13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  <c r="M924" s="1"/>
    </row>
    <row r="925" spans="1:13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3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  <c r="M926" s="1"/>
    </row>
    <row r="927" spans="1:13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3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  <c r="M928" s="1"/>
    </row>
    <row r="929" spans="1:13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  <c r="M929" s="1"/>
    </row>
    <row r="930" spans="1:13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3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  <c r="M931" s="1"/>
    </row>
    <row r="932" spans="1:13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3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3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  <c r="M934" s="1"/>
    </row>
    <row r="935" spans="1:13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3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3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3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3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3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3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3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3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3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3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  <c r="M1121" s="2" t="s">
        <v>42</v>
      </c>
    </row>
    <row r="1122" spans="1:13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3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3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3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3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3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3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3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3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3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3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3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3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3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3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2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2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2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2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2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2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2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2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2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2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2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2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2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2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2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2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2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2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2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2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2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2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</row>
    <row r="1223" spans="1:12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</row>
    <row r="1224" spans="1:12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2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2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2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2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2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2" s="2" customFormat="1" ht="15" customHeight="1" x14ac:dyDescent="0.2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</row>
    <row r="1231" spans="1:12" s="2" customFormat="1" ht="15" customHeight="1" x14ac:dyDescent="0.2">
      <c r="A1231" s="4"/>
      <c r="B1231" s="8"/>
      <c r="C1231" s="3"/>
      <c r="D1231" s="5"/>
      <c r="E1231" s="3"/>
      <c r="F1231" s="3"/>
      <c r="G1231" s="3"/>
      <c r="H1231" s="6"/>
      <c r="I1231" s="18"/>
      <c r="J1231" s="5"/>
      <c r="K1231" s="3"/>
      <c r="L1231" s="5"/>
    </row>
    <row r="1232" spans="1:12" s="2" customFormat="1" ht="15" customHeight="1" x14ac:dyDescent="0.2">
      <c r="A1232" s="4"/>
      <c r="B1232" s="8"/>
      <c r="C1232" s="3"/>
      <c r="D1232" s="5"/>
      <c r="E1232" s="3"/>
      <c r="F1232" s="3"/>
      <c r="G1232" s="3"/>
      <c r="H1232" s="6"/>
      <c r="I1232" s="18"/>
      <c r="J1232" s="5"/>
      <c r="K1232" s="3"/>
      <c r="L1232" s="5"/>
    </row>
    <row r="1233" spans="1:13" s="2" customFormat="1" ht="15" customHeight="1" x14ac:dyDescent="0.2">
      <c r="A1233" s="4"/>
      <c r="B1233" s="8"/>
      <c r="C1233" s="3"/>
      <c r="D1233" s="5"/>
      <c r="E1233" s="3"/>
      <c r="F1233" s="3"/>
      <c r="G1233" s="3"/>
      <c r="H1233" s="6"/>
      <c r="I1233" s="18"/>
      <c r="J1233" s="5"/>
      <c r="K1233" s="3"/>
      <c r="L1233" s="5"/>
    </row>
    <row r="1234" spans="1:13" s="2" customFormat="1" ht="15" customHeight="1" x14ac:dyDescent="0.2">
      <c r="A1234" s="4"/>
      <c r="B1234" s="8"/>
      <c r="C1234" s="3"/>
      <c r="D1234" s="5"/>
      <c r="E1234" s="3"/>
      <c r="F1234" s="3"/>
      <c r="G1234" s="3"/>
      <c r="H1234" s="6"/>
      <c r="I1234" s="18"/>
      <c r="J1234" s="5"/>
      <c r="K1234" s="3"/>
      <c r="L1234" s="5"/>
    </row>
    <row r="1235" spans="1:13" s="2" customFormat="1" ht="15" customHeight="1" x14ac:dyDescent="0.2">
      <c r="A1235" s="4"/>
      <c r="B1235" s="8"/>
      <c r="C1235" s="3"/>
      <c r="D1235" s="5"/>
      <c r="E1235" s="3"/>
      <c r="F1235" s="3"/>
      <c r="G1235" s="3"/>
      <c r="H1235" s="6"/>
      <c r="I1235" s="18"/>
      <c r="J1235" s="5"/>
      <c r="K1235" s="3"/>
      <c r="L1235" s="5"/>
    </row>
    <row r="1236" spans="1:13" s="2" customFormat="1" ht="15" customHeight="1" x14ac:dyDescent="0.2">
      <c r="A1236" s="4"/>
      <c r="B1236" s="8"/>
      <c r="C1236" s="3"/>
      <c r="D1236" s="5"/>
      <c r="E1236" s="3"/>
      <c r="F1236" s="3"/>
      <c r="G1236" s="3"/>
      <c r="H1236" s="6"/>
      <c r="I1236" s="18"/>
      <c r="J1236" s="5"/>
      <c r="K1236" s="3"/>
      <c r="L1236" s="5"/>
    </row>
    <row r="1237" spans="1:13" s="2" customFormat="1" ht="15" customHeight="1" x14ac:dyDescent="0.2">
      <c r="A1237" s="4"/>
      <c r="B1237" s="8"/>
      <c r="C1237" s="3"/>
      <c r="D1237" s="5"/>
      <c r="E1237" s="3"/>
      <c r="F1237" s="3"/>
      <c r="G1237" s="3"/>
      <c r="H1237" s="6"/>
      <c r="I1237" s="18"/>
      <c r="J1237" s="5"/>
      <c r="K1237" s="3"/>
      <c r="L1237" s="5"/>
    </row>
    <row r="1238" spans="1:13" s="2" customFormat="1" ht="15" customHeight="1" x14ac:dyDescent="0.2">
      <c r="A1238" s="4"/>
      <c r="B1238" s="8"/>
      <c r="C1238" s="3"/>
      <c r="D1238" s="5"/>
      <c r="E1238" s="3"/>
      <c r="F1238" s="3"/>
      <c r="G1238" s="3"/>
      <c r="H1238" s="6"/>
      <c r="I1238" s="18"/>
      <c r="J1238" s="5"/>
      <c r="K1238" s="3"/>
      <c r="L1238" s="5"/>
      <c r="M1238" s="1"/>
    </row>
    <row r="1239" spans="1:13" s="2" customFormat="1" ht="15" customHeight="1" x14ac:dyDescent="0.2">
      <c r="A1239" s="4"/>
      <c r="B1239" s="8"/>
      <c r="C1239" s="3"/>
      <c r="D1239" s="5"/>
      <c r="E1239" s="3"/>
      <c r="F1239" s="3"/>
      <c r="G1239" s="3"/>
      <c r="H1239" s="6"/>
      <c r="I1239" s="18"/>
      <c r="J1239" s="5"/>
      <c r="K1239" s="3"/>
      <c r="L1239" s="5"/>
    </row>
    <row r="1240" spans="1:13" s="2" customFormat="1" ht="15" customHeight="1" x14ac:dyDescent="0.2">
      <c r="A1240" s="4"/>
      <c r="B1240" s="8"/>
      <c r="C1240" s="3"/>
      <c r="D1240" s="5"/>
      <c r="E1240" s="3"/>
      <c r="F1240" s="3"/>
      <c r="G1240" s="3"/>
      <c r="H1240" s="6"/>
      <c r="I1240" s="18"/>
      <c r="J1240" s="5"/>
      <c r="K1240" s="3"/>
      <c r="L1240" s="5"/>
    </row>
    <row r="1241" spans="1:13" s="2" customFormat="1" ht="15" customHeight="1" x14ac:dyDescent="0.2">
      <c r="A1241" s="4"/>
      <c r="B1241" s="8"/>
      <c r="C1241" s="3"/>
      <c r="D1241" s="5"/>
      <c r="E1241" s="3"/>
      <c r="F1241" s="3"/>
      <c r="G1241" s="3"/>
      <c r="H1241" s="6"/>
      <c r="I1241" s="18"/>
      <c r="J1241" s="5"/>
      <c r="K1241" s="3"/>
      <c r="L1241" s="5"/>
    </row>
    <row r="1242" spans="1:13" s="2" customFormat="1" ht="15" customHeight="1" x14ac:dyDescent="0.2">
      <c r="A1242" s="4"/>
      <c r="B1242" s="8"/>
      <c r="C1242" s="3"/>
      <c r="D1242" s="5"/>
      <c r="E1242" s="3"/>
      <c r="F1242" s="3"/>
      <c r="G1242" s="3"/>
      <c r="H1242" s="6"/>
      <c r="I1242" s="18"/>
      <c r="J1242" s="5"/>
      <c r="K1242" s="3"/>
      <c r="L1242" s="5"/>
    </row>
    <row r="1243" spans="1:13" s="2" customFormat="1" ht="15" customHeight="1" x14ac:dyDescent="0.2">
      <c r="A1243" s="4"/>
      <c r="B1243" s="8"/>
      <c r="C1243" s="3"/>
      <c r="D1243" s="5"/>
      <c r="E1243" s="3"/>
      <c r="F1243" s="3"/>
      <c r="G1243" s="3"/>
      <c r="H1243" s="6"/>
      <c r="I1243" s="18"/>
      <c r="J1243" s="5"/>
      <c r="K1243" s="3"/>
      <c r="L1243" s="5"/>
    </row>
    <row r="1244" spans="1:13" s="2" customFormat="1" ht="15" customHeight="1" x14ac:dyDescent="0.2">
      <c r="A1244" s="4"/>
      <c r="B1244" s="8"/>
      <c r="C1244" s="3"/>
      <c r="D1244" s="5"/>
      <c r="E1244" s="3"/>
      <c r="F1244" s="3"/>
      <c r="G1244" s="3"/>
      <c r="H1244" s="6"/>
      <c r="I1244" s="18"/>
      <c r="J1244" s="5"/>
      <c r="K1244" s="3"/>
      <c r="L1244" s="5"/>
    </row>
    <row r="1245" spans="1:13" s="2" customFormat="1" ht="15" customHeight="1" x14ac:dyDescent="0.2">
      <c r="A1245" s="4"/>
      <c r="B1245" s="8"/>
      <c r="C1245" s="3"/>
      <c r="D1245" s="5"/>
      <c r="E1245" s="3"/>
      <c r="F1245" s="3"/>
      <c r="G1245" s="3"/>
      <c r="H1245" s="6"/>
      <c r="I1245" s="18"/>
      <c r="J1245" s="5"/>
      <c r="K1245" s="3"/>
      <c r="L1245" s="5"/>
      <c r="M1245" s="1"/>
    </row>
    <row r="1246" spans="1:13" s="2" customFormat="1" ht="15" customHeight="1" x14ac:dyDescent="0.2">
      <c r="A1246" s="4"/>
      <c r="B1246" s="8"/>
      <c r="C1246" s="3"/>
      <c r="D1246" s="5"/>
      <c r="E1246" s="3"/>
      <c r="F1246" s="3"/>
      <c r="G1246" s="3"/>
      <c r="H1246" s="6"/>
      <c r="I1246" s="18"/>
      <c r="J1246" s="5"/>
      <c r="K1246" s="3"/>
      <c r="L1246" s="5"/>
      <c r="M1246" s="1"/>
    </row>
    <row r="1247" spans="1:13" s="2" customFormat="1" ht="15" customHeight="1" x14ac:dyDescent="0.2">
      <c r="A1247" s="4"/>
      <c r="B1247" s="8"/>
      <c r="C1247" s="3"/>
      <c r="D1247" s="5"/>
      <c r="E1247" s="3"/>
      <c r="F1247" s="3"/>
      <c r="G1247" s="3"/>
      <c r="H1247" s="6"/>
      <c r="I1247" s="18"/>
      <c r="J1247" s="5"/>
      <c r="K1247" s="3"/>
      <c r="L1247" s="5"/>
    </row>
    <row r="1248" spans="1:13" s="2" customFormat="1" ht="15" customHeight="1" x14ac:dyDescent="0.2">
      <c r="A1248" s="4"/>
      <c r="B1248" s="8"/>
      <c r="C1248" s="3"/>
      <c r="D1248" s="5"/>
      <c r="E1248" s="3"/>
      <c r="F1248" s="3"/>
      <c r="G1248" s="3"/>
      <c r="H1248" s="6"/>
      <c r="I1248" s="18"/>
      <c r="J1248" s="5"/>
      <c r="K1248" s="3"/>
      <c r="L1248" s="5"/>
      <c r="M1248" s="1"/>
    </row>
    <row r="1249" spans="1:13" s="2" customFormat="1" ht="15" customHeight="1" x14ac:dyDescent="0.2">
      <c r="A1249" s="4"/>
      <c r="B1249" s="8"/>
      <c r="C1249" s="3"/>
      <c r="D1249" s="5"/>
      <c r="E1249" s="3"/>
      <c r="F1249" s="3"/>
      <c r="G1249" s="3"/>
      <c r="H1249" s="6"/>
      <c r="I1249" s="18"/>
      <c r="J1249" s="5"/>
      <c r="K1249" s="3"/>
      <c r="L1249" s="5"/>
      <c r="M1249" s="84"/>
    </row>
    <row r="1250" spans="1:13" s="2" customFormat="1" ht="15" customHeight="1" x14ac:dyDescent="0.2">
      <c r="A1250" s="4"/>
      <c r="B1250" s="8"/>
      <c r="C1250" s="3"/>
      <c r="D1250" s="5"/>
      <c r="E1250" s="3"/>
      <c r="F1250" s="3"/>
      <c r="G1250" s="3"/>
      <c r="H1250" s="6"/>
      <c r="I1250" s="18"/>
      <c r="J1250" s="5"/>
      <c r="K1250" s="3"/>
      <c r="L1250" s="5"/>
    </row>
    <row r="1251" spans="1:13" s="2" customFormat="1" ht="15" customHeight="1" x14ac:dyDescent="0.2">
      <c r="A1251" s="4"/>
      <c r="B1251" s="8"/>
      <c r="C1251" s="3"/>
      <c r="D1251" s="5"/>
      <c r="E1251" s="3"/>
      <c r="F1251" s="3"/>
      <c r="G1251" s="3"/>
      <c r="H1251" s="6"/>
      <c r="I1251" s="18"/>
      <c r="J1251" s="5"/>
      <c r="K1251" s="3"/>
      <c r="L1251" s="5"/>
    </row>
    <row r="1252" spans="1:13" s="2" customFormat="1" ht="15" customHeight="1" x14ac:dyDescent="0.2">
      <c r="A1252" s="4"/>
      <c r="B1252" s="8"/>
      <c r="C1252" s="3"/>
      <c r="D1252" s="5"/>
      <c r="E1252" s="3"/>
      <c r="F1252" s="3"/>
      <c r="G1252" s="3"/>
      <c r="H1252" s="6"/>
      <c r="I1252" s="18"/>
      <c r="J1252" s="5"/>
      <c r="K1252" s="3"/>
      <c r="L1252" s="5"/>
    </row>
    <row r="1253" spans="1:13" s="2" customFormat="1" ht="15" customHeight="1" x14ac:dyDescent="0.2">
      <c r="A1253" s="4"/>
      <c r="B1253" s="8"/>
      <c r="C1253" s="3"/>
      <c r="D1253" s="5"/>
      <c r="E1253" s="3"/>
      <c r="F1253" s="3"/>
      <c r="G1253" s="3"/>
      <c r="H1253" s="6"/>
      <c r="I1253" s="18"/>
      <c r="J1253" s="5"/>
      <c r="K1253" s="3"/>
      <c r="L1253" s="5"/>
    </row>
    <row r="1254" spans="1:13" s="2" customFormat="1" ht="15" customHeight="1" x14ac:dyDescent="0.2">
      <c r="A1254" s="4"/>
      <c r="B1254" s="8"/>
      <c r="C1254" s="3"/>
      <c r="D1254" s="5"/>
      <c r="E1254" s="3"/>
      <c r="F1254" s="3"/>
      <c r="G1254" s="3"/>
      <c r="H1254" s="6"/>
      <c r="I1254" s="18"/>
      <c r="J1254" s="5"/>
      <c r="K1254" s="3"/>
      <c r="L1254" s="5"/>
    </row>
    <row r="1255" spans="1:13" s="2" customFormat="1" ht="15" customHeight="1" x14ac:dyDescent="0.2">
      <c r="A1255" s="4"/>
      <c r="B1255" s="8"/>
      <c r="C1255" s="3"/>
      <c r="D1255" s="5"/>
      <c r="E1255" s="3"/>
      <c r="F1255" s="3"/>
      <c r="G1255" s="3"/>
      <c r="H1255" s="6"/>
      <c r="I1255" s="18"/>
      <c r="J1255" s="5"/>
      <c r="K1255" s="3"/>
      <c r="L1255" s="5"/>
    </row>
    <row r="1256" spans="1:13" s="2" customFormat="1" ht="15" customHeight="1" x14ac:dyDescent="0.2">
      <c r="A1256" s="4"/>
      <c r="B1256" s="8"/>
      <c r="C1256" s="3"/>
      <c r="D1256" s="5"/>
      <c r="E1256" s="3"/>
      <c r="F1256" s="3"/>
      <c r="G1256" s="3"/>
      <c r="H1256" s="6"/>
      <c r="I1256" s="18"/>
      <c r="J1256" s="5"/>
      <c r="K1256" s="3"/>
      <c r="L1256" s="5"/>
    </row>
    <row r="1257" spans="1:13" s="2" customFormat="1" ht="15" customHeight="1" x14ac:dyDescent="0.2">
      <c r="A1257" s="4"/>
      <c r="B1257" s="8"/>
      <c r="C1257" s="3"/>
      <c r="D1257" s="5"/>
      <c r="E1257" s="3"/>
      <c r="F1257" s="3"/>
      <c r="G1257" s="3"/>
      <c r="H1257" s="6"/>
      <c r="I1257" s="18"/>
      <c r="J1257" s="5"/>
      <c r="K1257" s="3"/>
      <c r="L1257" s="5"/>
    </row>
    <row r="1258" spans="1:13" s="2" customFormat="1" ht="15" customHeight="1" x14ac:dyDescent="0.2">
      <c r="A1258" s="4"/>
      <c r="B1258" s="8"/>
      <c r="C1258" s="3"/>
      <c r="D1258" s="5"/>
      <c r="E1258" s="3"/>
      <c r="F1258" s="3"/>
      <c r="G1258" s="3"/>
      <c r="H1258" s="6"/>
      <c r="I1258" s="18"/>
      <c r="J1258" s="5"/>
      <c r="K1258" s="3"/>
      <c r="L1258" s="5"/>
    </row>
    <row r="1259" spans="1:13" ht="15" customHeight="1" x14ac:dyDescent="0.2">
      <c r="M1259" s="2"/>
    </row>
    <row r="1260" spans="1:13" ht="15" customHeight="1" x14ac:dyDescent="0.2">
      <c r="M1260" s="2"/>
    </row>
    <row r="1261" spans="1:13" ht="15" customHeight="1" x14ac:dyDescent="0.2"/>
    <row r="1262" spans="1:13" ht="15" customHeight="1" x14ac:dyDescent="0.2"/>
    <row r="1263" spans="1:13" ht="15" customHeight="1" x14ac:dyDescent="0.2"/>
    <row r="1264" spans="1:13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  <row r="1427" ht="15" customHeight="1" x14ac:dyDescent="0.2"/>
    <row r="1428" ht="15" customHeight="1" x14ac:dyDescent="0.2"/>
    <row r="1429" ht="15" customHeight="1" x14ac:dyDescent="0.2"/>
    <row r="1430" ht="15" customHeight="1" x14ac:dyDescent="0.2"/>
    <row r="1431" ht="15" customHeight="1" x14ac:dyDescent="0.2"/>
    <row r="1432" ht="15" customHeight="1" x14ac:dyDescent="0.2"/>
    <row r="1433" ht="15" customHeight="1" x14ac:dyDescent="0.2"/>
    <row r="1434" ht="15" customHeight="1" x14ac:dyDescent="0.2"/>
    <row r="1435" ht="15" customHeight="1" x14ac:dyDescent="0.2"/>
    <row r="1436" ht="15" customHeight="1" x14ac:dyDescent="0.2"/>
    <row r="1437" ht="15" customHeight="1" x14ac:dyDescent="0.2"/>
    <row r="1438" ht="15" customHeight="1" x14ac:dyDescent="0.2"/>
    <row r="1439" ht="15" customHeight="1" x14ac:dyDescent="0.2"/>
    <row r="1440" ht="15" customHeight="1" x14ac:dyDescent="0.2"/>
    <row r="1441" ht="15" customHeight="1" x14ac:dyDescent="0.2"/>
    <row r="1442" ht="15" customHeight="1" x14ac:dyDescent="0.2"/>
    <row r="1443" ht="15" customHeight="1" x14ac:dyDescent="0.2"/>
    <row r="1444" ht="15" customHeight="1" x14ac:dyDescent="0.2"/>
    <row r="1445" ht="15" customHeight="1" x14ac:dyDescent="0.2"/>
    <row r="1446" ht="15" customHeight="1" x14ac:dyDescent="0.2"/>
    <row r="1447" ht="15" customHeight="1" x14ac:dyDescent="0.2"/>
    <row r="1448" ht="15" customHeight="1" x14ac:dyDescent="0.2"/>
    <row r="1449" ht="15" customHeight="1" x14ac:dyDescent="0.2"/>
    <row r="1450" ht="15" customHeight="1" x14ac:dyDescent="0.2"/>
    <row r="1451" ht="15" customHeight="1" x14ac:dyDescent="0.2"/>
    <row r="1452" ht="15" customHeight="1" x14ac:dyDescent="0.2"/>
    <row r="1453" ht="15" customHeight="1" x14ac:dyDescent="0.2"/>
    <row r="1454" ht="15" customHeight="1" x14ac:dyDescent="0.2"/>
    <row r="1455" ht="15" customHeight="1" x14ac:dyDescent="0.2"/>
    <row r="1456" ht="15" customHeight="1" x14ac:dyDescent="0.2"/>
    <row r="1457" ht="15" customHeight="1" x14ac:dyDescent="0.2"/>
    <row r="1458" ht="15" customHeight="1" x14ac:dyDescent="0.2"/>
    <row r="1459" ht="15" customHeight="1" x14ac:dyDescent="0.2"/>
    <row r="1460" ht="15" customHeight="1" x14ac:dyDescent="0.2"/>
    <row r="1461" ht="15" customHeight="1" x14ac:dyDescent="0.2"/>
    <row r="1462" ht="15" customHeight="1" x14ac:dyDescent="0.2"/>
    <row r="1463" ht="15" customHeight="1" x14ac:dyDescent="0.2"/>
    <row r="1464" ht="15" customHeight="1" x14ac:dyDescent="0.2"/>
    <row r="1465" ht="15" customHeight="1" x14ac:dyDescent="0.2"/>
    <row r="1466" ht="15" customHeight="1" x14ac:dyDescent="0.2"/>
    <row r="1467" ht="15" customHeight="1" x14ac:dyDescent="0.2"/>
    <row r="1468" ht="15" customHeight="1" x14ac:dyDescent="0.2"/>
    <row r="1469" ht="15" customHeight="1" x14ac:dyDescent="0.2"/>
    <row r="1470" ht="15" customHeight="1" x14ac:dyDescent="0.2"/>
    <row r="1471" ht="15" customHeight="1" x14ac:dyDescent="0.2"/>
    <row r="1472" ht="15" customHeight="1" x14ac:dyDescent="0.2"/>
    <row r="1473" ht="15" customHeight="1" x14ac:dyDescent="0.2"/>
    <row r="1474" ht="15" customHeight="1" x14ac:dyDescent="0.2"/>
    <row r="1475" ht="15" customHeight="1" x14ac:dyDescent="0.2"/>
    <row r="1476" ht="15" customHeight="1" x14ac:dyDescent="0.2"/>
    <row r="1477" ht="15" customHeight="1" x14ac:dyDescent="0.2"/>
    <row r="1478" ht="15" customHeight="1" x14ac:dyDescent="0.2"/>
    <row r="1479" ht="15" customHeight="1" x14ac:dyDescent="0.2"/>
    <row r="1480" ht="15" customHeight="1" x14ac:dyDescent="0.2"/>
    <row r="1481" ht="15" customHeight="1" x14ac:dyDescent="0.2"/>
    <row r="1482" ht="15" customHeight="1" x14ac:dyDescent="0.2"/>
    <row r="1483" ht="15" customHeight="1" x14ac:dyDescent="0.2"/>
    <row r="1484" ht="15" customHeight="1" x14ac:dyDescent="0.2"/>
    <row r="1485" ht="15" customHeight="1" x14ac:dyDescent="0.2"/>
    <row r="1486" ht="15" customHeight="1" x14ac:dyDescent="0.2"/>
    <row r="1487" ht="15" customHeight="1" x14ac:dyDescent="0.2"/>
    <row r="1488" ht="15" customHeight="1" x14ac:dyDescent="0.2"/>
    <row r="1489" ht="15" customHeight="1" x14ac:dyDescent="0.2"/>
    <row r="1490" ht="15" customHeight="1" x14ac:dyDescent="0.2"/>
    <row r="1491" ht="15" customHeight="1" x14ac:dyDescent="0.2"/>
    <row r="1492" ht="15" customHeight="1" x14ac:dyDescent="0.2"/>
    <row r="1493" ht="15" customHeight="1" x14ac:dyDescent="0.2"/>
    <row r="1494" ht="15" customHeight="1" x14ac:dyDescent="0.2"/>
    <row r="1495" ht="15" customHeight="1" x14ac:dyDescent="0.2"/>
    <row r="1496" ht="15" customHeight="1" x14ac:dyDescent="0.2"/>
    <row r="1497" ht="15" customHeight="1" x14ac:dyDescent="0.2"/>
    <row r="1498" ht="15" customHeight="1" x14ac:dyDescent="0.2"/>
    <row r="1499" ht="15" customHeight="1" x14ac:dyDescent="0.2"/>
    <row r="1500" ht="15" customHeight="1" x14ac:dyDescent="0.2"/>
    <row r="1501" ht="15" customHeight="1" x14ac:dyDescent="0.2"/>
    <row r="1502" ht="15" customHeight="1" x14ac:dyDescent="0.2"/>
    <row r="1503" ht="15" customHeight="1" x14ac:dyDescent="0.2"/>
    <row r="1504" ht="15" customHeight="1" x14ac:dyDescent="0.2"/>
    <row r="1505" ht="15" customHeight="1" x14ac:dyDescent="0.2"/>
  </sheetData>
  <sortState ref="A161:L226">
    <sortCondition ref="A161"/>
  </sortState>
  <mergeCells count="6">
    <mergeCell ref="A1:C1"/>
    <mergeCell ref="A143:C143"/>
    <mergeCell ref="A148:C148"/>
    <mergeCell ref="A158:C158"/>
    <mergeCell ref="A153:C153"/>
    <mergeCell ref="A137:C137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7"/>
  <sheetViews>
    <sheetView zoomScaleNormal="100" workbookViewId="0">
      <selection activeCell="C13" sqref="C13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80" t="s">
        <v>7</v>
      </c>
      <c r="B1" s="50"/>
      <c r="C1" s="35"/>
      <c r="D1" s="36"/>
      <c r="E1" s="37"/>
      <c r="F1" s="37"/>
      <c r="G1" s="35"/>
      <c r="H1" s="181"/>
      <c r="I1" s="88"/>
      <c r="J1" s="35"/>
      <c r="K1" s="186"/>
    </row>
    <row r="2" spans="1:11" ht="15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66" t="s">
        <v>4</v>
      </c>
      <c r="F2" s="66" t="s">
        <v>5</v>
      </c>
      <c r="G2" s="99" t="s">
        <v>19</v>
      </c>
      <c r="H2" s="89"/>
      <c r="I2" s="128" t="s">
        <v>12</v>
      </c>
      <c r="J2" s="241" t="s">
        <v>6</v>
      </c>
      <c r="K2" s="243" t="s">
        <v>51</v>
      </c>
    </row>
    <row r="3" spans="1:11" ht="16.5" customHeight="1" x14ac:dyDescent="0.2">
      <c r="A3" s="215">
        <v>44694</v>
      </c>
      <c r="B3" s="76" t="s">
        <v>474</v>
      </c>
      <c r="C3" s="72" t="s">
        <v>475</v>
      </c>
      <c r="D3" s="77" t="s">
        <v>115</v>
      </c>
      <c r="E3" s="255"/>
      <c r="F3" s="121"/>
      <c r="G3" s="72" t="s">
        <v>476</v>
      </c>
      <c r="H3" s="209">
        <v>1</v>
      </c>
      <c r="I3" s="90">
        <v>912</v>
      </c>
      <c r="J3" s="201">
        <v>75000</v>
      </c>
      <c r="K3" s="119">
        <v>2022</v>
      </c>
    </row>
    <row r="4" spans="1:11" ht="16.5" customHeight="1" x14ac:dyDescent="0.2">
      <c r="A4" s="254">
        <v>44694</v>
      </c>
      <c r="B4" s="76" t="s">
        <v>477</v>
      </c>
      <c r="C4" s="72" t="s">
        <v>478</v>
      </c>
      <c r="D4" s="77" t="s">
        <v>479</v>
      </c>
      <c r="E4" s="255"/>
      <c r="F4" s="121"/>
      <c r="G4" s="72" t="s">
        <v>480</v>
      </c>
      <c r="H4" s="209">
        <v>1</v>
      </c>
      <c r="I4" s="90">
        <v>912</v>
      </c>
      <c r="J4" s="201">
        <v>85000</v>
      </c>
      <c r="K4" s="119">
        <v>2022</v>
      </c>
    </row>
    <row r="5" spans="1:11" ht="16.5" customHeight="1" x14ac:dyDescent="0.2">
      <c r="A5" s="176"/>
      <c r="B5" s="46"/>
      <c r="C5" s="48"/>
      <c r="D5" s="47"/>
      <c r="E5" s="183"/>
      <c r="F5" s="184"/>
      <c r="G5" s="21" t="s">
        <v>13</v>
      </c>
      <c r="H5" s="185">
        <f>SUM(H3:H4)</f>
        <v>2</v>
      </c>
      <c r="I5" s="22">
        <f>SUM(I3:I4)</f>
        <v>1824</v>
      </c>
      <c r="J5" s="205">
        <f>SUM(J3:J4)</f>
        <v>160000</v>
      </c>
      <c r="K5" s="242"/>
    </row>
    <row r="6" spans="1:11" ht="16.5" customHeight="1" x14ac:dyDescent="0.2">
      <c r="K6" s="25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/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>
      <c r="K60" s="80"/>
    </row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>
      <c r="K116" s="100"/>
    </row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3.5" customHeight="1" x14ac:dyDescent="0.2"/>
    <row r="207" ht="15" customHeight="1" x14ac:dyDescent="0.2"/>
  </sheetData>
  <sortState ref="A3:K8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5"/>
  <sheetViews>
    <sheetView topLeftCell="A6" zoomScaleNormal="100" workbookViewId="0">
      <selection activeCell="N18" sqref="N18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80" t="s">
        <v>22</v>
      </c>
      <c r="B1" s="50"/>
      <c r="C1" s="35"/>
      <c r="D1" s="37"/>
      <c r="E1" s="37"/>
      <c r="F1" s="181"/>
      <c r="G1" s="88"/>
      <c r="H1" s="35"/>
      <c r="I1" s="194"/>
      <c r="J1" s="194"/>
      <c r="K1" s="186"/>
    </row>
    <row r="2" spans="1:11" ht="18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5"/>
      <c r="G2" s="128" t="s">
        <v>29</v>
      </c>
      <c r="H2" s="99" t="s">
        <v>31</v>
      </c>
      <c r="I2" s="182" t="s">
        <v>6</v>
      </c>
      <c r="J2" s="195" t="s">
        <v>43</v>
      </c>
      <c r="K2" s="195" t="s">
        <v>44</v>
      </c>
    </row>
    <row r="3" spans="1:11" ht="15" customHeight="1" x14ac:dyDescent="0.2">
      <c r="A3" s="210">
        <v>44690</v>
      </c>
      <c r="B3" s="211" t="s">
        <v>258</v>
      </c>
      <c r="C3" s="212" t="s">
        <v>259</v>
      </c>
      <c r="D3" s="212" t="s">
        <v>260</v>
      </c>
      <c r="E3" s="212" t="s">
        <v>261</v>
      </c>
      <c r="F3" s="96">
        <v>1</v>
      </c>
      <c r="G3" s="208">
        <v>1536</v>
      </c>
      <c r="H3" s="118">
        <v>0</v>
      </c>
      <c r="I3" s="187">
        <v>10000</v>
      </c>
      <c r="J3" s="196" t="s">
        <v>262</v>
      </c>
      <c r="K3" s="196" t="s">
        <v>263</v>
      </c>
    </row>
    <row r="4" spans="1:11" ht="15" customHeight="1" x14ac:dyDescent="0.2">
      <c r="A4" s="210">
        <v>44691</v>
      </c>
      <c r="B4" s="211" t="s">
        <v>322</v>
      </c>
      <c r="C4" s="212" t="s">
        <v>323</v>
      </c>
      <c r="D4" s="212" t="s">
        <v>324</v>
      </c>
      <c r="E4" s="212" t="s">
        <v>325</v>
      </c>
      <c r="F4" s="96">
        <v>1</v>
      </c>
      <c r="G4" s="208">
        <v>0</v>
      </c>
      <c r="H4" s="118">
        <v>0</v>
      </c>
      <c r="I4" s="187">
        <v>50000</v>
      </c>
      <c r="J4" s="196" t="s">
        <v>326</v>
      </c>
      <c r="K4" s="196" t="s">
        <v>325</v>
      </c>
    </row>
    <row r="5" spans="1:11" ht="15" customHeight="1" x14ac:dyDescent="0.2">
      <c r="A5" s="210">
        <v>44693</v>
      </c>
      <c r="B5" s="211" t="s">
        <v>425</v>
      </c>
      <c r="C5" s="212" t="s">
        <v>426</v>
      </c>
      <c r="D5" s="212" t="s">
        <v>428</v>
      </c>
      <c r="E5" s="212" t="s">
        <v>427</v>
      </c>
      <c r="F5" s="96">
        <v>1</v>
      </c>
      <c r="G5" s="208">
        <v>975</v>
      </c>
      <c r="H5" s="80">
        <v>0</v>
      </c>
      <c r="I5" s="187">
        <v>45000</v>
      </c>
      <c r="J5" s="196" t="s">
        <v>429</v>
      </c>
      <c r="K5" s="196" t="s">
        <v>427</v>
      </c>
    </row>
    <row r="6" spans="1:11" ht="15" customHeight="1" x14ac:dyDescent="0.2">
      <c r="A6" s="210">
        <v>44699</v>
      </c>
      <c r="B6" s="211" t="s">
        <v>583</v>
      </c>
      <c r="C6" s="212" t="s">
        <v>584</v>
      </c>
      <c r="D6" s="212" t="s">
        <v>585</v>
      </c>
      <c r="E6" s="212" t="s">
        <v>586</v>
      </c>
      <c r="F6" s="96">
        <v>1</v>
      </c>
      <c r="G6" s="208">
        <v>0</v>
      </c>
      <c r="H6" s="80">
        <v>0</v>
      </c>
      <c r="I6" s="187">
        <v>20000</v>
      </c>
      <c r="J6" s="196" t="s">
        <v>587</v>
      </c>
      <c r="K6" s="196" t="s">
        <v>588</v>
      </c>
    </row>
    <row r="7" spans="1:11" ht="15" customHeight="1" x14ac:dyDescent="0.2">
      <c r="A7" s="210">
        <v>44705</v>
      </c>
      <c r="B7" s="211" t="s">
        <v>766</v>
      </c>
      <c r="C7" s="212" t="s">
        <v>767</v>
      </c>
      <c r="D7" s="212" t="s">
        <v>768</v>
      </c>
      <c r="E7" s="212" t="s">
        <v>769</v>
      </c>
      <c r="F7" s="96">
        <v>1</v>
      </c>
      <c r="G7" s="208">
        <v>322</v>
      </c>
      <c r="H7" s="80">
        <v>0</v>
      </c>
      <c r="I7" s="187">
        <v>100000</v>
      </c>
      <c r="J7" s="196" t="s">
        <v>770</v>
      </c>
      <c r="K7" s="196" t="s">
        <v>771</v>
      </c>
    </row>
    <row r="8" spans="1:11" ht="15" customHeight="1" x14ac:dyDescent="0.2">
      <c r="A8" s="210">
        <v>44705</v>
      </c>
      <c r="B8" s="211" t="s">
        <v>772</v>
      </c>
      <c r="C8" s="212" t="s">
        <v>773</v>
      </c>
      <c r="D8" s="212" t="s">
        <v>768</v>
      </c>
      <c r="E8" s="212" t="s">
        <v>769</v>
      </c>
      <c r="F8" s="96">
        <v>1</v>
      </c>
      <c r="G8" s="208">
        <v>322</v>
      </c>
      <c r="H8" s="80">
        <v>0</v>
      </c>
      <c r="I8" s="187">
        <v>100000</v>
      </c>
      <c r="J8" s="196" t="s">
        <v>770</v>
      </c>
      <c r="K8" s="196" t="s">
        <v>771</v>
      </c>
    </row>
    <row r="9" spans="1:11" ht="15" customHeight="1" x14ac:dyDescent="0.2">
      <c r="A9" s="210">
        <v>44705</v>
      </c>
      <c r="B9" s="211" t="s">
        <v>774</v>
      </c>
      <c r="C9" s="212" t="s">
        <v>775</v>
      </c>
      <c r="D9" s="212" t="s">
        <v>768</v>
      </c>
      <c r="E9" s="212" t="s">
        <v>769</v>
      </c>
      <c r="F9" s="96">
        <v>1</v>
      </c>
      <c r="G9" s="208">
        <v>0</v>
      </c>
      <c r="H9" s="80">
        <v>0</v>
      </c>
      <c r="I9" s="187">
        <v>70000</v>
      </c>
      <c r="J9" s="196" t="s">
        <v>776</v>
      </c>
      <c r="K9" s="196" t="s">
        <v>771</v>
      </c>
    </row>
    <row r="10" spans="1:11" ht="15" customHeight="1" x14ac:dyDescent="0.2">
      <c r="A10" s="176"/>
      <c r="B10" s="46"/>
      <c r="C10" s="48"/>
      <c r="D10" s="51"/>
      <c r="E10" s="21" t="s">
        <v>13</v>
      </c>
      <c r="F10" s="22">
        <f>SUM(F3:F9)</f>
        <v>7</v>
      </c>
      <c r="G10" s="22">
        <f>SUM(G3:G9)</f>
        <v>3155</v>
      </c>
      <c r="H10" s="131">
        <f>SUM(H3:H9)</f>
        <v>0</v>
      </c>
      <c r="I10" s="188">
        <f>SUM(I3:I9)</f>
        <v>395000</v>
      </c>
      <c r="J10" s="197"/>
      <c r="K10" s="198"/>
    </row>
    <row r="11" spans="1:11" ht="15" customHeight="1" x14ac:dyDescent="0.25">
      <c r="A11" s="189" t="s">
        <v>16</v>
      </c>
      <c r="B11" s="50"/>
      <c r="C11" s="52"/>
      <c r="D11" s="53"/>
      <c r="E11" s="53"/>
      <c r="F11" s="54"/>
      <c r="G11" s="97"/>
      <c r="H11" s="35"/>
      <c r="I11" s="194"/>
      <c r="J11" s="194"/>
      <c r="K11" s="186"/>
    </row>
    <row r="12" spans="1:11" ht="15" customHeight="1" x14ac:dyDescent="0.2">
      <c r="A12" s="162" t="s">
        <v>0</v>
      </c>
      <c r="B12" s="65" t="s">
        <v>1</v>
      </c>
      <c r="C12" s="99" t="s">
        <v>2</v>
      </c>
      <c r="D12" s="99" t="s">
        <v>3</v>
      </c>
      <c r="E12" s="99" t="s">
        <v>8</v>
      </c>
      <c r="F12" s="95"/>
      <c r="G12" s="128" t="s">
        <v>29</v>
      </c>
      <c r="H12" s="99" t="s">
        <v>31</v>
      </c>
      <c r="I12" s="182" t="s">
        <v>6</v>
      </c>
      <c r="J12" s="195" t="s">
        <v>43</v>
      </c>
      <c r="K12" s="195" t="s">
        <v>44</v>
      </c>
    </row>
    <row r="13" spans="1:11" ht="15" customHeight="1" x14ac:dyDescent="0.2">
      <c r="A13" s="210">
        <v>44683</v>
      </c>
      <c r="B13" s="211" t="s">
        <v>143</v>
      </c>
      <c r="C13" s="212" t="s">
        <v>144</v>
      </c>
      <c r="D13" s="212"/>
      <c r="E13" s="212" t="s">
        <v>145</v>
      </c>
      <c r="F13" s="96">
        <v>1</v>
      </c>
      <c r="G13" s="208">
        <v>0</v>
      </c>
      <c r="H13" s="118">
        <v>0</v>
      </c>
      <c r="I13" s="187">
        <v>25000</v>
      </c>
      <c r="J13" s="196" t="s">
        <v>146</v>
      </c>
      <c r="K13" s="196" t="s">
        <v>145</v>
      </c>
    </row>
    <row r="14" spans="1:11" ht="15" customHeight="1" x14ac:dyDescent="0.2">
      <c r="A14" s="210">
        <v>44685</v>
      </c>
      <c r="B14" s="211" t="s">
        <v>147</v>
      </c>
      <c r="C14" s="212" t="s">
        <v>148</v>
      </c>
      <c r="D14" s="212" t="s">
        <v>149</v>
      </c>
      <c r="E14" s="212" t="s">
        <v>150</v>
      </c>
      <c r="F14" s="96">
        <v>1</v>
      </c>
      <c r="G14" s="208">
        <v>3099</v>
      </c>
      <c r="H14" s="118">
        <v>0</v>
      </c>
      <c r="I14" s="187">
        <v>110000</v>
      </c>
      <c r="J14" s="196" t="s">
        <v>151</v>
      </c>
      <c r="K14" s="196" t="s">
        <v>152</v>
      </c>
    </row>
    <row r="15" spans="1:11" ht="15" customHeight="1" x14ac:dyDescent="0.2">
      <c r="A15" s="210">
        <v>44687</v>
      </c>
      <c r="B15" s="211" t="s">
        <v>230</v>
      </c>
      <c r="C15" s="212" t="s">
        <v>231</v>
      </c>
      <c r="D15" s="212" t="s">
        <v>232</v>
      </c>
      <c r="E15" s="212" t="s">
        <v>233</v>
      </c>
      <c r="F15" s="96">
        <v>1</v>
      </c>
      <c r="G15" s="208">
        <v>0</v>
      </c>
      <c r="H15" s="118">
        <v>0</v>
      </c>
      <c r="I15" s="187">
        <v>80000</v>
      </c>
      <c r="J15" s="196" t="s">
        <v>234</v>
      </c>
      <c r="K15" s="196" t="s">
        <v>235</v>
      </c>
    </row>
    <row r="16" spans="1:11" ht="15" customHeight="1" x14ac:dyDescent="0.2">
      <c r="A16" s="210">
        <v>44690</v>
      </c>
      <c r="B16" s="211" t="s">
        <v>270</v>
      </c>
      <c r="C16" s="212" t="s">
        <v>271</v>
      </c>
      <c r="D16" s="212" t="s">
        <v>60</v>
      </c>
      <c r="E16" s="212" t="s">
        <v>272</v>
      </c>
      <c r="F16" s="96">
        <v>1</v>
      </c>
      <c r="G16" s="208">
        <v>1656</v>
      </c>
      <c r="H16" s="118">
        <v>0</v>
      </c>
      <c r="I16" s="187">
        <v>75000</v>
      </c>
      <c r="J16" s="196" t="s">
        <v>146</v>
      </c>
      <c r="K16" s="196" t="s">
        <v>273</v>
      </c>
    </row>
    <row r="17" spans="1:11" ht="15" customHeight="1" x14ac:dyDescent="0.2">
      <c r="A17" s="210">
        <v>44691</v>
      </c>
      <c r="B17" s="211" t="s">
        <v>264</v>
      </c>
      <c r="C17" s="212" t="s">
        <v>265</v>
      </c>
      <c r="D17" s="212" t="s">
        <v>266</v>
      </c>
      <c r="E17" s="212" t="s">
        <v>267</v>
      </c>
      <c r="F17" s="96">
        <v>1</v>
      </c>
      <c r="G17" s="208">
        <v>2722</v>
      </c>
      <c r="H17" s="118">
        <v>89</v>
      </c>
      <c r="I17" s="187">
        <v>51000</v>
      </c>
      <c r="J17" s="196" t="s">
        <v>268</v>
      </c>
      <c r="K17" s="196" t="s">
        <v>269</v>
      </c>
    </row>
    <row r="18" spans="1:11" ht="15" customHeight="1" x14ac:dyDescent="0.2">
      <c r="A18" s="210">
        <v>44692</v>
      </c>
      <c r="B18" s="211" t="s">
        <v>327</v>
      </c>
      <c r="C18" s="212" t="s">
        <v>328</v>
      </c>
      <c r="D18" s="212"/>
      <c r="E18" s="212" t="s">
        <v>329</v>
      </c>
      <c r="F18" s="96">
        <v>1</v>
      </c>
      <c r="G18" s="208">
        <v>3085</v>
      </c>
      <c r="H18" s="118">
        <v>0</v>
      </c>
      <c r="I18" s="187">
        <v>100000</v>
      </c>
      <c r="J18" s="196" t="s">
        <v>151</v>
      </c>
      <c r="K18" s="196" t="s">
        <v>330</v>
      </c>
    </row>
    <row r="19" spans="1:11" ht="15" customHeight="1" x14ac:dyDescent="0.2">
      <c r="A19" s="210">
        <v>44697</v>
      </c>
      <c r="B19" s="211" t="s">
        <v>589</v>
      </c>
      <c r="C19" s="212" t="s">
        <v>590</v>
      </c>
      <c r="D19" s="212" t="s">
        <v>591</v>
      </c>
      <c r="E19" s="212" t="s">
        <v>592</v>
      </c>
      <c r="F19" s="96">
        <v>1</v>
      </c>
      <c r="G19" s="208">
        <v>4426</v>
      </c>
      <c r="H19" s="80">
        <v>0</v>
      </c>
      <c r="I19" s="187">
        <v>260000</v>
      </c>
      <c r="J19" s="196" t="s">
        <v>593</v>
      </c>
      <c r="K19" s="196" t="s">
        <v>592</v>
      </c>
    </row>
    <row r="20" spans="1:11" ht="15" customHeight="1" x14ac:dyDescent="0.2">
      <c r="A20" s="210">
        <v>44698</v>
      </c>
      <c r="B20" s="211" t="s">
        <v>522</v>
      </c>
      <c r="C20" s="212" t="s">
        <v>523</v>
      </c>
      <c r="D20" s="212" t="s">
        <v>524</v>
      </c>
      <c r="E20" s="212" t="s">
        <v>525</v>
      </c>
      <c r="F20" s="96">
        <v>1</v>
      </c>
      <c r="G20" s="208">
        <v>0</v>
      </c>
      <c r="H20" s="118">
        <v>0</v>
      </c>
      <c r="I20" s="187">
        <v>8000</v>
      </c>
      <c r="J20" s="196" t="s">
        <v>234</v>
      </c>
      <c r="K20" s="196" t="s">
        <v>526</v>
      </c>
    </row>
    <row r="21" spans="1:11" ht="15" customHeight="1" x14ac:dyDescent="0.2">
      <c r="A21" s="164">
        <v>44698</v>
      </c>
      <c r="B21" s="78" t="s">
        <v>527</v>
      </c>
      <c r="C21" s="73" t="s">
        <v>528</v>
      </c>
      <c r="D21" s="73" t="s">
        <v>529</v>
      </c>
      <c r="E21" s="73" t="s">
        <v>530</v>
      </c>
      <c r="F21" s="307">
        <v>1</v>
      </c>
      <c r="G21" s="192">
        <v>0</v>
      </c>
      <c r="H21" s="192">
        <v>0</v>
      </c>
      <c r="I21" s="308">
        <v>55000</v>
      </c>
      <c r="J21" s="319" t="s">
        <v>234</v>
      </c>
      <c r="K21" s="320" t="s">
        <v>531</v>
      </c>
    </row>
    <row r="22" spans="1:11" ht="15" customHeight="1" x14ac:dyDescent="0.2">
      <c r="A22" s="210">
        <v>44700</v>
      </c>
      <c r="B22" s="211" t="s">
        <v>572</v>
      </c>
      <c r="C22" s="212" t="s">
        <v>573</v>
      </c>
      <c r="D22" s="212" t="s">
        <v>574</v>
      </c>
      <c r="E22" s="212" t="s">
        <v>575</v>
      </c>
      <c r="F22" s="96">
        <v>1</v>
      </c>
      <c r="G22" s="208">
        <v>0</v>
      </c>
      <c r="H22" s="118">
        <v>0</v>
      </c>
      <c r="I22" s="187">
        <v>1500</v>
      </c>
      <c r="J22" s="196" t="s">
        <v>576</v>
      </c>
      <c r="K22" s="196" t="s">
        <v>577</v>
      </c>
    </row>
    <row r="23" spans="1:11" ht="15" customHeight="1" x14ac:dyDescent="0.2">
      <c r="A23" s="210">
        <v>44700</v>
      </c>
      <c r="B23" s="211" t="s">
        <v>578</v>
      </c>
      <c r="C23" s="212" t="s">
        <v>579</v>
      </c>
      <c r="D23" s="212" t="s">
        <v>580</v>
      </c>
      <c r="E23" s="212" t="s">
        <v>581</v>
      </c>
      <c r="F23" s="96">
        <v>1</v>
      </c>
      <c r="G23" s="208">
        <v>0</v>
      </c>
      <c r="H23" s="118">
        <v>0</v>
      </c>
      <c r="I23" s="187">
        <v>90000</v>
      </c>
      <c r="J23" s="196" t="s">
        <v>234</v>
      </c>
      <c r="K23" s="196" t="s">
        <v>582</v>
      </c>
    </row>
    <row r="24" spans="1:11" ht="15" customHeight="1" x14ac:dyDescent="0.2">
      <c r="A24" s="210">
        <v>44700</v>
      </c>
      <c r="B24" s="211" t="s">
        <v>594</v>
      </c>
      <c r="C24" s="212" t="s">
        <v>595</v>
      </c>
      <c r="D24" s="212"/>
      <c r="E24" s="212" t="s">
        <v>596</v>
      </c>
      <c r="F24" s="96">
        <v>1</v>
      </c>
      <c r="G24" s="208">
        <v>9581</v>
      </c>
      <c r="H24" s="118">
        <v>0</v>
      </c>
      <c r="I24" s="187">
        <v>188000</v>
      </c>
      <c r="J24" s="196" t="s">
        <v>597</v>
      </c>
      <c r="K24" s="196" t="s">
        <v>598</v>
      </c>
    </row>
    <row r="25" spans="1:11" ht="15" customHeight="1" x14ac:dyDescent="0.2">
      <c r="A25" s="210">
        <v>44701</v>
      </c>
      <c r="B25" s="211" t="s">
        <v>693</v>
      </c>
      <c r="C25" s="212" t="s">
        <v>694</v>
      </c>
      <c r="D25" s="212" t="s">
        <v>695</v>
      </c>
      <c r="E25" s="212" t="s">
        <v>696</v>
      </c>
      <c r="F25" s="96">
        <v>1</v>
      </c>
      <c r="G25" s="208">
        <v>1800</v>
      </c>
      <c r="H25" s="118">
        <v>0</v>
      </c>
      <c r="I25" s="187">
        <v>5000</v>
      </c>
      <c r="J25" s="196" t="s">
        <v>697</v>
      </c>
      <c r="K25" s="196" t="s">
        <v>698</v>
      </c>
    </row>
    <row r="26" spans="1:11" ht="15" customHeight="1" x14ac:dyDescent="0.2">
      <c r="A26" s="210">
        <v>44704</v>
      </c>
      <c r="B26" s="211" t="s">
        <v>777</v>
      </c>
      <c r="C26" s="212" t="s">
        <v>778</v>
      </c>
      <c r="D26" s="212" t="s">
        <v>779</v>
      </c>
      <c r="E26" s="212" t="s">
        <v>780</v>
      </c>
      <c r="F26" s="96">
        <v>1</v>
      </c>
      <c r="G26" s="208">
        <v>18086</v>
      </c>
      <c r="H26" s="118">
        <v>845</v>
      </c>
      <c r="I26" s="187">
        <v>560000</v>
      </c>
      <c r="J26" s="196" t="s">
        <v>268</v>
      </c>
      <c r="K26" s="196" t="s">
        <v>781</v>
      </c>
    </row>
    <row r="27" spans="1:11" ht="15" customHeight="1" x14ac:dyDescent="0.2">
      <c r="A27" s="210">
        <v>44704</v>
      </c>
      <c r="B27" s="211" t="s">
        <v>782</v>
      </c>
      <c r="C27" s="212" t="s">
        <v>783</v>
      </c>
      <c r="D27" s="212" t="s">
        <v>779</v>
      </c>
      <c r="E27" s="212" t="s">
        <v>780</v>
      </c>
      <c r="F27" s="96">
        <v>1</v>
      </c>
      <c r="G27" s="208">
        <v>18086</v>
      </c>
      <c r="H27" s="118">
        <v>845</v>
      </c>
      <c r="I27" s="187">
        <v>560000</v>
      </c>
      <c r="J27" s="196" t="s">
        <v>268</v>
      </c>
      <c r="K27" s="196" t="s">
        <v>781</v>
      </c>
    </row>
    <row r="28" spans="1:11" ht="15" customHeight="1" x14ac:dyDescent="0.2">
      <c r="A28" s="210">
        <v>44704</v>
      </c>
      <c r="B28" s="211" t="s">
        <v>784</v>
      </c>
      <c r="C28" s="212" t="s">
        <v>785</v>
      </c>
      <c r="D28" s="212" t="s">
        <v>779</v>
      </c>
      <c r="E28" s="212" t="s">
        <v>780</v>
      </c>
      <c r="F28" s="96">
        <v>1</v>
      </c>
      <c r="G28" s="208">
        <v>18086</v>
      </c>
      <c r="H28" s="118">
        <v>845</v>
      </c>
      <c r="I28" s="187">
        <v>560000</v>
      </c>
      <c r="J28" s="196" t="s">
        <v>268</v>
      </c>
      <c r="K28" s="196" t="s">
        <v>781</v>
      </c>
    </row>
    <row r="29" spans="1:11" ht="15" customHeight="1" x14ac:dyDescent="0.2">
      <c r="A29" s="210">
        <v>44704</v>
      </c>
      <c r="B29" s="211" t="s">
        <v>786</v>
      </c>
      <c r="C29" s="212" t="s">
        <v>787</v>
      </c>
      <c r="D29" s="212" t="s">
        <v>779</v>
      </c>
      <c r="E29" s="212" t="s">
        <v>780</v>
      </c>
      <c r="F29" s="96">
        <v>1</v>
      </c>
      <c r="G29" s="208">
        <v>18086</v>
      </c>
      <c r="H29" s="118">
        <v>845</v>
      </c>
      <c r="I29" s="187">
        <v>560000</v>
      </c>
      <c r="J29" s="196" t="s">
        <v>268</v>
      </c>
      <c r="K29" s="196" t="s">
        <v>781</v>
      </c>
    </row>
    <row r="30" spans="1:11" ht="15" customHeight="1" x14ac:dyDescent="0.2">
      <c r="A30" s="210">
        <v>44704</v>
      </c>
      <c r="B30" s="211" t="s">
        <v>788</v>
      </c>
      <c r="C30" s="212" t="s">
        <v>789</v>
      </c>
      <c r="D30" s="212" t="s">
        <v>779</v>
      </c>
      <c r="E30" s="212" t="s">
        <v>780</v>
      </c>
      <c r="F30" s="96">
        <v>1</v>
      </c>
      <c r="G30" s="208">
        <v>18086</v>
      </c>
      <c r="H30" s="118">
        <v>845</v>
      </c>
      <c r="I30" s="187">
        <v>560000</v>
      </c>
      <c r="J30" s="196" t="s">
        <v>268</v>
      </c>
      <c r="K30" s="196" t="s">
        <v>781</v>
      </c>
    </row>
    <row r="31" spans="1:11" ht="15" customHeight="1" x14ac:dyDescent="0.2">
      <c r="A31" s="210">
        <v>44704</v>
      </c>
      <c r="B31" s="211" t="s">
        <v>790</v>
      </c>
      <c r="C31" s="212" t="s">
        <v>791</v>
      </c>
      <c r="D31" s="212" t="s">
        <v>779</v>
      </c>
      <c r="E31" s="212" t="s">
        <v>780</v>
      </c>
      <c r="F31" s="96">
        <v>1</v>
      </c>
      <c r="G31" s="208">
        <v>18086</v>
      </c>
      <c r="H31" s="118">
        <v>845</v>
      </c>
      <c r="I31" s="187">
        <v>560000</v>
      </c>
      <c r="J31" s="196" t="s">
        <v>268</v>
      </c>
      <c r="K31" s="196" t="s">
        <v>781</v>
      </c>
    </row>
    <row r="32" spans="1:11" ht="15" customHeight="1" x14ac:dyDescent="0.2">
      <c r="A32" s="210">
        <v>44704</v>
      </c>
      <c r="B32" s="211" t="s">
        <v>792</v>
      </c>
      <c r="C32" s="212" t="s">
        <v>793</v>
      </c>
      <c r="D32" s="212" t="s">
        <v>779</v>
      </c>
      <c r="E32" s="212" t="s">
        <v>780</v>
      </c>
      <c r="F32" s="96">
        <v>1</v>
      </c>
      <c r="G32" s="208">
        <v>18086</v>
      </c>
      <c r="H32" s="118">
        <v>845</v>
      </c>
      <c r="I32" s="187">
        <v>560000</v>
      </c>
      <c r="J32" s="196" t="s">
        <v>268</v>
      </c>
      <c r="K32" s="196" t="s">
        <v>781</v>
      </c>
    </row>
    <row r="33" spans="1:12" ht="15" customHeight="1" x14ac:dyDescent="0.2">
      <c r="A33" s="210">
        <v>44704</v>
      </c>
      <c r="B33" s="211" t="s">
        <v>794</v>
      </c>
      <c r="C33" s="212" t="s">
        <v>795</v>
      </c>
      <c r="D33" s="212" t="s">
        <v>779</v>
      </c>
      <c r="E33" s="212" t="s">
        <v>780</v>
      </c>
      <c r="F33" s="96">
        <v>1</v>
      </c>
      <c r="G33" s="208">
        <v>18086</v>
      </c>
      <c r="H33" s="118">
        <v>845</v>
      </c>
      <c r="I33" s="187">
        <v>560000</v>
      </c>
      <c r="J33" s="196" t="s">
        <v>268</v>
      </c>
      <c r="K33" s="196" t="s">
        <v>781</v>
      </c>
    </row>
    <row r="34" spans="1:12" ht="15" customHeight="1" x14ac:dyDescent="0.2">
      <c r="A34" s="210">
        <v>44704</v>
      </c>
      <c r="B34" s="211" t="s">
        <v>796</v>
      </c>
      <c r="C34" s="212" t="s">
        <v>797</v>
      </c>
      <c r="D34" s="212" t="s">
        <v>779</v>
      </c>
      <c r="E34" s="212" t="s">
        <v>780</v>
      </c>
      <c r="F34" s="96">
        <v>1</v>
      </c>
      <c r="G34" s="208">
        <v>15418</v>
      </c>
      <c r="H34" s="118">
        <v>617</v>
      </c>
      <c r="I34" s="187">
        <v>420000</v>
      </c>
      <c r="J34" s="196" t="s">
        <v>268</v>
      </c>
      <c r="K34" s="196" t="s">
        <v>781</v>
      </c>
    </row>
    <row r="35" spans="1:12" ht="15" customHeight="1" x14ac:dyDescent="0.2">
      <c r="A35" s="210">
        <v>44705</v>
      </c>
      <c r="B35" s="211" t="s">
        <v>761</v>
      </c>
      <c r="C35" s="212" t="s">
        <v>762</v>
      </c>
      <c r="D35" s="212" t="s">
        <v>763</v>
      </c>
      <c r="E35" s="212" t="s">
        <v>764</v>
      </c>
      <c r="F35" s="96">
        <v>1</v>
      </c>
      <c r="G35" s="208">
        <v>0</v>
      </c>
      <c r="H35" s="118">
        <v>0</v>
      </c>
      <c r="I35" s="187">
        <v>300</v>
      </c>
      <c r="J35" s="196" t="s">
        <v>765</v>
      </c>
      <c r="K35" s="196" t="s">
        <v>764</v>
      </c>
      <c r="L35" s="309"/>
    </row>
    <row r="36" spans="1:12" ht="15" customHeight="1" x14ac:dyDescent="0.2">
      <c r="A36" s="176"/>
      <c r="B36" s="46"/>
      <c r="C36" s="48"/>
      <c r="D36" s="183"/>
      <c r="E36" s="21" t="s">
        <v>13</v>
      </c>
      <c r="F36" s="22">
        <f>SUM(F13:F35)</f>
        <v>23</v>
      </c>
      <c r="G36" s="22">
        <f>SUM(G13:G35)</f>
        <v>186475</v>
      </c>
      <c r="H36" s="131">
        <f>SUM(H13:H35)</f>
        <v>7466</v>
      </c>
      <c r="I36" s="188">
        <f>SUM(I13:I35)</f>
        <v>5948800</v>
      </c>
      <c r="J36" s="197"/>
      <c r="K36" s="198"/>
    </row>
    <row r="37" spans="1:12" ht="15" customHeight="1" x14ac:dyDescent="0.2">
      <c r="A37" s="1"/>
      <c r="B37" s="1"/>
      <c r="C37" s="1"/>
      <c r="D37" s="1"/>
      <c r="E37" s="1"/>
      <c r="F37" s="1"/>
      <c r="G37" s="1"/>
      <c r="H37" s="1"/>
    </row>
    <row r="38" spans="1:12" ht="15" customHeight="1" x14ac:dyDescent="0.2"/>
    <row r="39" spans="1:12" ht="15" customHeight="1" x14ac:dyDescent="0.2"/>
    <row r="40" spans="1:12" ht="15" customHeight="1" x14ac:dyDescent="0.2"/>
    <row r="41" spans="1:12" ht="15" customHeight="1" x14ac:dyDescent="0.2"/>
    <row r="42" spans="1:12" ht="15" customHeight="1" x14ac:dyDescent="0.2"/>
    <row r="43" spans="1:12" ht="15" customHeight="1" x14ac:dyDescent="0.2"/>
    <row r="44" spans="1:12" ht="15" customHeight="1" x14ac:dyDescent="0.2"/>
    <row r="45" spans="1:12" ht="15" customHeight="1" x14ac:dyDescent="0.2"/>
    <row r="46" spans="1:12" ht="15" customHeight="1" x14ac:dyDescent="0.2"/>
    <row r="47" spans="1:12" ht="15" customHeight="1" x14ac:dyDescent="0.2"/>
    <row r="48" spans="1:12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/>
    <row r="85" spans="10:10" ht="15" customHeight="1" x14ac:dyDescent="0.2"/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>
      <c r="J91" s="122"/>
    </row>
    <row r="92" spans="10:10" ht="15" customHeight="1" x14ac:dyDescent="0.2"/>
    <row r="93" spans="10:10" ht="15" customHeight="1" x14ac:dyDescent="0.2"/>
    <row r="94" spans="10:10" ht="15" customHeight="1" x14ac:dyDescent="0.2"/>
    <row r="95" spans="10:10" ht="15" customHeight="1" x14ac:dyDescent="0.2"/>
    <row r="96" spans="10:10" ht="15" customHeight="1" x14ac:dyDescent="0.2"/>
    <row r="97" spans="10:10" ht="15" customHeight="1" x14ac:dyDescent="0.2"/>
    <row r="98" spans="10:10" ht="15" customHeight="1" x14ac:dyDescent="0.2"/>
    <row r="99" spans="10:10" ht="15" customHeight="1" x14ac:dyDescent="0.2"/>
    <row r="100" spans="10:10" ht="15" customHeight="1" x14ac:dyDescent="0.2"/>
    <row r="101" spans="10:10" ht="15" customHeight="1" x14ac:dyDescent="0.2"/>
    <row r="102" spans="10:10" ht="15" customHeight="1" x14ac:dyDescent="0.2"/>
    <row r="103" spans="10:10" ht="15" customHeight="1" x14ac:dyDescent="0.2">
      <c r="J103" s="1" t="s">
        <v>41</v>
      </c>
    </row>
    <row r="104" spans="10:10" ht="15" customHeight="1" x14ac:dyDescent="0.2"/>
    <row r="105" spans="10:10" ht="15" customHeight="1" x14ac:dyDescent="0.2"/>
    <row r="106" spans="10:10" ht="15" customHeight="1" x14ac:dyDescent="0.2"/>
    <row r="107" spans="10:10" ht="15" customHeight="1" x14ac:dyDescent="0.2"/>
    <row r="108" spans="10:10" ht="15" customHeight="1" x14ac:dyDescent="0.2"/>
    <row r="109" spans="10:10" ht="15" customHeight="1" x14ac:dyDescent="0.2"/>
    <row r="110" spans="10:10" ht="15" customHeight="1" x14ac:dyDescent="0.2"/>
    <row r="111" spans="10:10" ht="15" customHeight="1" x14ac:dyDescent="0.2"/>
    <row r="112" spans="10:10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21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</sheetData>
  <sortState ref="A13:K37">
    <sortCondition ref="A1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12"/>
  <sheetViews>
    <sheetView topLeftCell="A29" workbookViewId="0">
      <pane ySplit="300" activePane="bottomLeft"/>
      <selection activeCell="A29" sqref="A1:XFD1048576"/>
      <selection pane="bottomLeft" activeCell="N37" sqref="N37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6" t="s">
        <v>28</v>
      </c>
      <c r="B1" s="310"/>
      <c r="C1" s="132"/>
      <c r="D1" s="137"/>
      <c r="E1" s="138"/>
      <c r="F1" s="133"/>
      <c r="G1" s="139"/>
      <c r="H1" s="140"/>
    </row>
    <row r="2" spans="1:9 16384:16384" ht="15.75" customHeight="1" x14ac:dyDescent="0.2">
      <c r="A2" s="134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1"/>
      <c r="G2" s="105"/>
      <c r="H2" s="141" t="s">
        <v>6</v>
      </c>
    </row>
    <row r="3" spans="1:9 16384:16384" ht="14.25" customHeight="1" x14ac:dyDescent="0.2">
      <c r="A3" s="322">
        <v>44700</v>
      </c>
      <c r="B3" s="78" t="s">
        <v>565</v>
      </c>
      <c r="C3" s="79" t="s">
        <v>566</v>
      </c>
      <c r="D3" s="79"/>
      <c r="E3" s="79" t="s">
        <v>567</v>
      </c>
      <c r="F3" s="213">
        <v>1</v>
      </c>
      <c r="G3" s="118"/>
      <c r="H3" s="214">
        <v>55000</v>
      </c>
    </row>
    <row r="4" spans="1:9 16384:16384" ht="14.25" customHeight="1" x14ac:dyDescent="0.2">
      <c r="A4" s="322">
        <v>44701</v>
      </c>
      <c r="B4" s="78" t="s">
        <v>705</v>
      </c>
      <c r="C4" s="79" t="s">
        <v>706</v>
      </c>
      <c r="D4" s="79"/>
      <c r="E4" s="79" t="s">
        <v>707</v>
      </c>
      <c r="F4" s="213">
        <v>1</v>
      </c>
      <c r="G4" s="118"/>
      <c r="H4" s="214">
        <v>57925</v>
      </c>
    </row>
    <row r="5" spans="1:9 16384:16384" ht="14.25" customHeight="1" x14ac:dyDescent="0.2">
      <c r="A5" s="322">
        <v>44707</v>
      </c>
      <c r="B5" s="78" t="s">
        <v>810</v>
      </c>
      <c r="C5" s="79" t="s">
        <v>811</v>
      </c>
      <c r="D5" s="79" t="s">
        <v>812</v>
      </c>
      <c r="E5" s="79" t="s">
        <v>813</v>
      </c>
      <c r="F5" s="213">
        <v>1</v>
      </c>
      <c r="G5" s="118"/>
      <c r="H5" s="214">
        <v>25000</v>
      </c>
    </row>
    <row r="6" spans="1:9 16384:16384" ht="14.25" customHeight="1" x14ac:dyDescent="0.2">
      <c r="A6" s="322">
        <v>44707</v>
      </c>
      <c r="B6" s="78" t="s">
        <v>814</v>
      </c>
      <c r="C6" s="79" t="s">
        <v>815</v>
      </c>
      <c r="D6" s="79" t="s">
        <v>60</v>
      </c>
      <c r="E6" s="79" t="s">
        <v>816</v>
      </c>
      <c r="F6" s="213">
        <v>1</v>
      </c>
      <c r="G6" s="118"/>
      <c r="H6" s="214">
        <v>45000</v>
      </c>
    </row>
    <row r="7" spans="1:9 16384:16384" ht="14.25" customHeight="1" x14ac:dyDescent="0.2">
      <c r="A7" s="142"/>
      <c r="B7" s="63"/>
      <c r="C7" s="64"/>
      <c r="D7" s="64"/>
      <c r="E7" s="23" t="s">
        <v>13</v>
      </c>
      <c r="F7" s="93">
        <f>SUM(F3:F6)</f>
        <v>4</v>
      </c>
      <c r="G7" s="82"/>
      <c r="H7" s="143">
        <f>SUM(H3:H6)</f>
        <v>182925</v>
      </c>
    </row>
    <row r="8" spans="1:9 16384:16384" ht="14.25" customHeight="1" x14ac:dyDescent="0.2">
      <c r="A8" s="330" t="s">
        <v>26</v>
      </c>
      <c r="B8" s="331"/>
      <c r="C8" s="39"/>
      <c r="D8" s="39"/>
      <c r="E8" s="39"/>
      <c r="F8" s="92"/>
      <c r="G8" s="94"/>
      <c r="H8" s="144"/>
    </row>
    <row r="9" spans="1:9 16384:16384" ht="15.75" customHeight="1" x14ac:dyDescent="0.2">
      <c r="A9" s="134" t="s">
        <v>0</v>
      </c>
      <c r="B9" s="65" t="s">
        <v>1</v>
      </c>
      <c r="C9" s="99" t="s">
        <v>2</v>
      </c>
      <c r="D9" s="99" t="s">
        <v>3</v>
      </c>
      <c r="E9" s="99" t="s">
        <v>8</v>
      </c>
      <c r="F9" s="91"/>
      <c r="G9" s="113" t="s">
        <v>12</v>
      </c>
      <c r="H9" s="145" t="s">
        <v>27</v>
      </c>
    </row>
    <row r="10" spans="1:9 16384:16384" s="24" customFormat="1" ht="15.75" customHeight="1" x14ac:dyDescent="0.2">
      <c r="A10" s="215">
        <v>44694</v>
      </c>
      <c r="B10" s="313" t="s">
        <v>481</v>
      </c>
      <c r="C10" s="212" t="s">
        <v>482</v>
      </c>
      <c r="D10" s="216" t="s">
        <v>483</v>
      </c>
      <c r="E10" s="314" t="s">
        <v>484</v>
      </c>
      <c r="F10" s="315">
        <v>1</v>
      </c>
      <c r="G10" s="316">
        <v>25</v>
      </c>
      <c r="H10" s="317" t="s">
        <v>485</v>
      </c>
      <c r="I10" s="318"/>
      <c r="XFD10" s="24">
        <f t="shared" ref="XFD10:XFD13" si="0">SUM(F10:XFC10)</f>
        <v>26</v>
      </c>
    </row>
    <row r="11" spans="1:9 16384:16384" s="24" customFormat="1" ht="15.75" customHeight="1" x14ac:dyDescent="0.2">
      <c r="A11" s="215">
        <v>44698</v>
      </c>
      <c r="B11" s="313" t="s">
        <v>490</v>
      </c>
      <c r="C11" s="212" t="s">
        <v>491</v>
      </c>
      <c r="D11" s="216" t="s">
        <v>60</v>
      </c>
      <c r="E11" s="314" t="s">
        <v>492</v>
      </c>
      <c r="F11" s="315">
        <v>1</v>
      </c>
      <c r="G11" s="316">
        <v>24</v>
      </c>
      <c r="H11" s="317" t="s">
        <v>493</v>
      </c>
      <c r="I11" s="318"/>
      <c r="XFD11" s="24">
        <f t="shared" si="0"/>
        <v>25</v>
      </c>
    </row>
    <row r="12" spans="1:9 16384:16384" s="24" customFormat="1" ht="15.75" customHeight="1" x14ac:dyDescent="0.2">
      <c r="A12" s="215">
        <v>44698</v>
      </c>
      <c r="B12" s="313" t="s">
        <v>494</v>
      </c>
      <c r="C12" s="212" t="s">
        <v>491</v>
      </c>
      <c r="D12" s="216" t="s">
        <v>60</v>
      </c>
      <c r="E12" s="314" t="s">
        <v>492</v>
      </c>
      <c r="F12" s="315">
        <v>1</v>
      </c>
      <c r="G12" s="316">
        <v>24</v>
      </c>
      <c r="H12" s="317" t="s">
        <v>495</v>
      </c>
      <c r="I12" s="318"/>
      <c r="XFD12" s="24">
        <f t="shared" si="0"/>
        <v>25</v>
      </c>
    </row>
    <row r="13" spans="1:9 16384:16384" s="24" customFormat="1" ht="15.75" customHeight="1" x14ac:dyDescent="0.2">
      <c r="A13" s="215">
        <v>44706</v>
      </c>
      <c r="B13" s="313" t="s">
        <v>751</v>
      </c>
      <c r="C13" s="212" t="s">
        <v>752</v>
      </c>
      <c r="D13" s="216" t="s">
        <v>245</v>
      </c>
      <c r="E13" s="314" t="s">
        <v>753</v>
      </c>
      <c r="F13" s="315">
        <v>1</v>
      </c>
      <c r="G13" s="316">
        <v>90</v>
      </c>
      <c r="H13" s="317" t="s">
        <v>754</v>
      </c>
      <c r="I13" s="318"/>
      <c r="XFD13" s="24">
        <f t="shared" si="0"/>
        <v>91</v>
      </c>
    </row>
    <row r="14" spans="1:9 16384:16384" ht="16.5" customHeight="1" x14ac:dyDescent="0.2">
      <c r="A14" s="146"/>
      <c r="B14" s="57"/>
      <c r="C14" s="58"/>
      <c r="D14" s="45"/>
      <c r="E14" s="20" t="s">
        <v>13</v>
      </c>
      <c r="F14" s="93">
        <f>SUM(F10:F13)</f>
        <v>4</v>
      </c>
      <c r="G14" s="120"/>
      <c r="H14" s="147"/>
    </row>
    <row r="15" spans="1:9 16384:16384" ht="16.5" customHeight="1" x14ac:dyDescent="0.2">
      <c r="A15" s="332" t="s">
        <v>10</v>
      </c>
      <c r="B15" s="333"/>
      <c r="C15" s="39"/>
      <c r="D15" s="55"/>
      <c r="E15" s="56"/>
      <c r="F15" s="112"/>
      <c r="G15" s="88"/>
      <c r="H15" s="148"/>
    </row>
    <row r="16" spans="1:9 16384:16384" ht="16.5" customHeight="1" x14ac:dyDescent="0.2">
      <c r="A16" s="149" t="s">
        <v>0</v>
      </c>
      <c r="B16" s="65" t="s">
        <v>1</v>
      </c>
      <c r="C16" s="99" t="s">
        <v>2</v>
      </c>
      <c r="D16" s="99" t="s">
        <v>3</v>
      </c>
      <c r="E16" s="99" t="s">
        <v>8</v>
      </c>
      <c r="F16" s="113"/>
      <c r="G16" s="114"/>
      <c r="H16" s="150"/>
    </row>
    <row r="17" spans="1:8" ht="16.5" customHeight="1" x14ac:dyDescent="0.2">
      <c r="A17" s="215">
        <v>44685</v>
      </c>
      <c r="B17" s="211" t="s">
        <v>129</v>
      </c>
      <c r="C17" s="212" t="s">
        <v>130</v>
      </c>
      <c r="D17" s="212" t="s">
        <v>131</v>
      </c>
      <c r="E17" s="216" t="s">
        <v>132</v>
      </c>
      <c r="F17" s="208">
        <v>1</v>
      </c>
      <c r="G17" s="199"/>
      <c r="H17" s="200"/>
    </row>
    <row r="18" spans="1:8" ht="16.5" customHeight="1" x14ac:dyDescent="0.2">
      <c r="A18" s="215">
        <v>44690</v>
      </c>
      <c r="B18" s="211" t="s">
        <v>226</v>
      </c>
      <c r="C18" s="212" t="s">
        <v>227</v>
      </c>
      <c r="D18" s="212" t="s">
        <v>228</v>
      </c>
      <c r="E18" s="216" t="s">
        <v>229</v>
      </c>
      <c r="F18" s="208">
        <v>1</v>
      </c>
      <c r="G18" s="253"/>
      <c r="H18" s="200"/>
    </row>
    <row r="19" spans="1:8" ht="16.5" customHeight="1" x14ac:dyDescent="0.2">
      <c r="A19" s="215">
        <v>44694</v>
      </c>
      <c r="B19" s="211" t="s">
        <v>486</v>
      </c>
      <c r="C19" s="212" t="s">
        <v>487</v>
      </c>
      <c r="D19" s="212" t="s">
        <v>488</v>
      </c>
      <c r="E19" s="216" t="s">
        <v>489</v>
      </c>
      <c r="F19" s="208">
        <v>1</v>
      </c>
      <c r="G19" s="253"/>
      <c r="H19" s="200"/>
    </row>
    <row r="20" spans="1:8" ht="16.5" customHeight="1" x14ac:dyDescent="0.2">
      <c r="A20" s="215">
        <v>44700</v>
      </c>
      <c r="B20" s="211" t="s">
        <v>617</v>
      </c>
      <c r="C20" s="212" t="s">
        <v>618</v>
      </c>
      <c r="D20" s="212" t="s">
        <v>619</v>
      </c>
      <c r="E20" s="216" t="s">
        <v>620</v>
      </c>
      <c r="F20" s="208">
        <v>1</v>
      </c>
      <c r="G20" s="253"/>
      <c r="H20" s="200"/>
    </row>
    <row r="21" spans="1:8" ht="16.5" customHeight="1" x14ac:dyDescent="0.2">
      <c r="A21" s="215">
        <v>44700</v>
      </c>
      <c r="B21" s="211" t="s">
        <v>621</v>
      </c>
      <c r="C21" s="212" t="s">
        <v>622</v>
      </c>
      <c r="D21" s="212" t="s">
        <v>619</v>
      </c>
      <c r="E21" s="216" t="s">
        <v>620</v>
      </c>
      <c r="F21" s="208">
        <v>1</v>
      </c>
      <c r="G21" s="253"/>
      <c r="H21" s="200"/>
    </row>
    <row r="22" spans="1:8" ht="16.5" customHeight="1" x14ac:dyDescent="0.2">
      <c r="A22" s="215">
        <v>44701</v>
      </c>
      <c r="B22" s="211" t="s">
        <v>623</v>
      </c>
      <c r="C22" s="212" t="s">
        <v>624</v>
      </c>
      <c r="D22" s="212" t="s">
        <v>625</v>
      </c>
      <c r="E22" s="216" t="s">
        <v>626</v>
      </c>
      <c r="F22" s="208">
        <v>1</v>
      </c>
      <c r="G22" s="253"/>
      <c r="H22" s="200"/>
    </row>
    <row r="23" spans="1:8" ht="13.9" customHeight="1" x14ac:dyDescent="0.2">
      <c r="A23" s="151"/>
      <c r="B23" s="60"/>
      <c r="C23" s="61"/>
      <c r="D23" s="49"/>
      <c r="E23" s="59" t="s">
        <v>25</v>
      </c>
      <c r="F23" s="115">
        <f>SUM(F17:F22)</f>
        <v>6</v>
      </c>
      <c r="G23" s="117"/>
      <c r="H23" s="152"/>
    </row>
    <row r="24" spans="1:8" ht="13.9" customHeight="1" x14ac:dyDescent="0.2">
      <c r="A24" s="311" t="s">
        <v>24</v>
      </c>
      <c r="B24" s="62"/>
      <c r="C24" s="35"/>
      <c r="D24" s="36"/>
      <c r="E24" s="37"/>
      <c r="F24" s="116"/>
      <c r="G24" s="253"/>
      <c r="H24" s="200"/>
    </row>
    <row r="25" spans="1:8" ht="13.9" customHeight="1" x14ac:dyDescent="0.2">
      <c r="A25" s="227" t="s">
        <v>0</v>
      </c>
      <c r="B25" s="228" t="s">
        <v>1</v>
      </c>
      <c r="C25" s="195" t="s">
        <v>2</v>
      </c>
      <c r="D25" s="195" t="s">
        <v>3</v>
      </c>
      <c r="E25" s="251" t="s">
        <v>8</v>
      </c>
      <c r="F25" s="252"/>
      <c r="G25" s="114"/>
      <c r="H25" s="150"/>
    </row>
    <row r="26" spans="1:8" ht="13.9" customHeight="1" x14ac:dyDescent="0.2">
      <c r="A26" s="135">
        <v>44683</v>
      </c>
      <c r="B26" s="78" t="s">
        <v>90</v>
      </c>
      <c r="C26" s="73" t="s">
        <v>91</v>
      </c>
      <c r="D26" s="79" t="s">
        <v>88</v>
      </c>
      <c r="E26" s="73" t="s">
        <v>89</v>
      </c>
      <c r="F26" s="74">
        <v>1</v>
      </c>
      <c r="G26" s="199"/>
      <c r="H26" s="200"/>
    </row>
    <row r="27" spans="1:8" ht="13.9" customHeight="1" x14ac:dyDescent="0.2">
      <c r="A27" s="153">
        <v>44683</v>
      </c>
      <c r="B27" s="78" t="s">
        <v>107</v>
      </c>
      <c r="C27" s="73" t="s">
        <v>108</v>
      </c>
      <c r="D27" s="79"/>
      <c r="E27" s="73" t="s">
        <v>109</v>
      </c>
      <c r="F27" s="74">
        <v>1</v>
      </c>
      <c r="G27" s="253"/>
      <c r="H27" s="200"/>
    </row>
    <row r="28" spans="1:8" ht="13.9" customHeight="1" x14ac:dyDescent="0.2">
      <c r="A28" s="135">
        <v>44683</v>
      </c>
      <c r="B28" s="78" t="s">
        <v>110</v>
      </c>
      <c r="C28" s="73" t="s">
        <v>111</v>
      </c>
      <c r="D28" s="79"/>
      <c r="E28" s="73" t="s">
        <v>109</v>
      </c>
      <c r="F28" s="74">
        <v>1</v>
      </c>
      <c r="G28" s="253"/>
      <c r="H28" s="200"/>
    </row>
    <row r="29" spans="1:8" ht="13.9" customHeight="1" x14ac:dyDescent="0.2">
      <c r="A29" s="135">
        <v>44683</v>
      </c>
      <c r="B29" s="78" t="s">
        <v>112</v>
      </c>
      <c r="C29" s="73" t="s">
        <v>113</v>
      </c>
      <c r="D29" s="79" t="s">
        <v>115</v>
      </c>
      <c r="E29" s="73" t="s">
        <v>114</v>
      </c>
      <c r="F29" s="74">
        <v>1</v>
      </c>
      <c r="G29" s="253"/>
      <c r="H29" s="200"/>
    </row>
    <row r="30" spans="1:8" ht="13.9" customHeight="1" x14ac:dyDescent="0.2">
      <c r="A30" s="153">
        <v>44683</v>
      </c>
      <c r="B30" s="78" t="s">
        <v>127</v>
      </c>
      <c r="C30" s="73" t="s">
        <v>128</v>
      </c>
      <c r="D30" s="79"/>
      <c r="E30" s="73" t="s">
        <v>105</v>
      </c>
      <c r="F30" s="74">
        <v>1</v>
      </c>
      <c r="G30" s="253"/>
      <c r="H30" s="200"/>
    </row>
    <row r="31" spans="1:8" ht="13.9" customHeight="1" x14ac:dyDescent="0.2">
      <c r="A31" s="153">
        <v>44684</v>
      </c>
      <c r="B31" s="78" t="s">
        <v>100</v>
      </c>
      <c r="C31" s="73" t="s">
        <v>101</v>
      </c>
      <c r="D31" s="79"/>
      <c r="E31" s="73" t="s">
        <v>102</v>
      </c>
      <c r="F31" s="74">
        <v>1</v>
      </c>
      <c r="G31" s="253"/>
      <c r="H31" s="200"/>
    </row>
    <row r="32" spans="1:8" ht="13.9" customHeight="1" x14ac:dyDescent="0.2">
      <c r="A32" s="153">
        <v>44684</v>
      </c>
      <c r="B32" s="78" t="s">
        <v>103</v>
      </c>
      <c r="C32" s="73" t="s">
        <v>104</v>
      </c>
      <c r="D32" s="79"/>
      <c r="E32" s="73" t="s">
        <v>105</v>
      </c>
      <c r="F32" s="74">
        <v>1</v>
      </c>
      <c r="G32" s="253"/>
      <c r="H32" s="200"/>
    </row>
    <row r="33" spans="1:8" ht="13.9" customHeight="1" x14ac:dyDescent="0.2">
      <c r="A33" s="153">
        <v>44684</v>
      </c>
      <c r="B33" s="78" t="s">
        <v>116</v>
      </c>
      <c r="C33" s="73" t="s">
        <v>117</v>
      </c>
      <c r="D33" s="79"/>
      <c r="E33" s="73" t="s">
        <v>102</v>
      </c>
      <c r="F33" s="74">
        <v>1</v>
      </c>
      <c r="G33" s="323" t="s">
        <v>106</v>
      </c>
      <c r="H33" s="200"/>
    </row>
    <row r="34" spans="1:8" ht="13.9" customHeight="1" x14ac:dyDescent="0.2">
      <c r="A34" s="153">
        <v>44685</v>
      </c>
      <c r="B34" s="78" t="s">
        <v>118</v>
      </c>
      <c r="C34" s="73" t="s">
        <v>119</v>
      </c>
      <c r="D34" s="79"/>
      <c r="E34" s="73" t="s">
        <v>105</v>
      </c>
      <c r="F34" s="74">
        <v>1</v>
      </c>
      <c r="G34" s="253"/>
      <c r="H34" s="200"/>
    </row>
    <row r="35" spans="1:8" ht="13.9" customHeight="1" x14ac:dyDescent="0.2">
      <c r="A35" s="153">
        <v>44685</v>
      </c>
      <c r="B35" s="78" t="s">
        <v>120</v>
      </c>
      <c r="C35" s="73" t="s">
        <v>121</v>
      </c>
      <c r="D35" s="79"/>
      <c r="E35" s="73" t="s">
        <v>122</v>
      </c>
      <c r="F35" s="74">
        <v>1</v>
      </c>
      <c r="G35" s="253"/>
      <c r="H35" s="200"/>
    </row>
    <row r="36" spans="1:8" ht="13.9" customHeight="1" x14ac:dyDescent="0.2">
      <c r="A36" s="153">
        <v>44685</v>
      </c>
      <c r="B36" s="78" t="s">
        <v>123</v>
      </c>
      <c r="C36" s="73" t="s">
        <v>124</v>
      </c>
      <c r="D36" s="79"/>
      <c r="E36" s="73" t="s">
        <v>105</v>
      </c>
      <c r="F36" s="74">
        <v>1</v>
      </c>
      <c r="G36" s="253"/>
      <c r="H36" s="200"/>
    </row>
    <row r="37" spans="1:8" ht="13.9" customHeight="1" x14ac:dyDescent="0.2">
      <c r="A37" s="135">
        <v>44685</v>
      </c>
      <c r="B37" s="78" t="s">
        <v>125</v>
      </c>
      <c r="C37" s="73" t="s">
        <v>126</v>
      </c>
      <c r="D37" s="79"/>
      <c r="E37" s="73" t="s">
        <v>105</v>
      </c>
      <c r="F37" s="74">
        <v>1</v>
      </c>
      <c r="G37" s="253"/>
      <c r="H37" s="200"/>
    </row>
    <row r="38" spans="1:8" ht="13.9" customHeight="1" x14ac:dyDescent="0.2">
      <c r="A38" s="153">
        <v>44686</v>
      </c>
      <c r="B38" s="78" t="s">
        <v>86</v>
      </c>
      <c r="C38" s="73" t="s">
        <v>87</v>
      </c>
      <c r="D38" s="79" t="s">
        <v>88</v>
      </c>
      <c r="E38" s="73" t="s">
        <v>89</v>
      </c>
      <c r="F38" s="74">
        <v>1</v>
      </c>
      <c r="G38" s="253"/>
      <c r="H38" s="200"/>
    </row>
    <row r="39" spans="1:8" ht="13.9" customHeight="1" x14ac:dyDescent="0.2">
      <c r="A39" s="153">
        <v>44686</v>
      </c>
      <c r="B39" s="78" t="s">
        <v>92</v>
      </c>
      <c r="C39" s="73" t="s">
        <v>93</v>
      </c>
      <c r="D39" s="79" t="s">
        <v>88</v>
      </c>
      <c r="E39" s="73" t="s">
        <v>89</v>
      </c>
      <c r="F39" s="74">
        <v>1</v>
      </c>
      <c r="G39" s="253"/>
      <c r="H39" s="200"/>
    </row>
    <row r="40" spans="1:8" ht="13.9" customHeight="1" x14ac:dyDescent="0.2">
      <c r="A40" s="153">
        <v>44686</v>
      </c>
      <c r="B40" s="78" t="s">
        <v>94</v>
      </c>
      <c r="C40" s="73" t="s">
        <v>95</v>
      </c>
      <c r="D40" s="79" t="s">
        <v>88</v>
      </c>
      <c r="E40" s="73" t="s">
        <v>89</v>
      </c>
      <c r="F40" s="74">
        <v>1</v>
      </c>
      <c r="G40" s="253"/>
      <c r="H40" s="200"/>
    </row>
    <row r="41" spans="1:8" ht="13.9" customHeight="1" x14ac:dyDescent="0.2">
      <c r="A41" s="153">
        <v>44686</v>
      </c>
      <c r="B41" s="78" t="s">
        <v>96</v>
      </c>
      <c r="C41" s="73" t="s">
        <v>97</v>
      </c>
      <c r="D41" s="79" t="s">
        <v>88</v>
      </c>
      <c r="E41" s="73" t="s">
        <v>89</v>
      </c>
      <c r="F41" s="74">
        <v>1</v>
      </c>
      <c r="G41" s="253"/>
      <c r="H41" s="200"/>
    </row>
    <row r="42" spans="1:8" ht="13.9" customHeight="1" x14ac:dyDescent="0.2">
      <c r="A42" s="153">
        <v>44686</v>
      </c>
      <c r="B42" s="78" t="s">
        <v>98</v>
      </c>
      <c r="C42" s="73" t="s">
        <v>99</v>
      </c>
      <c r="D42" s="79" t="s">
        <v>88</v>
      </c>
      <c r="E42" s="73" t="s">
        <v>89</v>
      </c>
      <c r="F42" s="74">
        <v>1</v>
      </c>
      <c r="G42" s="253"/>
      <c r="H42" s="200"/>
    </row>
    <row r="43" spans="1:8" ht="13.9" customHeight="1" x14ac:dyDescent="0.2">
      <c r="A43" s="153">
        <v>44686</v>
      </c>
      <c r="B43" s="78" t="s">
        <v>133</v>
      </c>
      <c r="C43" s="73" t="s">
        <v>134</v>
      </c>
      <c r="D43" s="79"/>
      <c r="E43" s="73" t="s">
        <v>109</v>
      </c>
      <c r="F43" s="74">
        <v>1</v>
      </c>
      <c r="G43" s="253"/>
      <c r="H43" s="200"/>
    </row>
    <row r="44" spans="1:8" ht="13.9" customHeight="1" x14ac:dyDescent="0.2">
      <c r="A44" s="153">
        <v>44686</v>
      </c>
      <c r="B44" s="78" t="s">
        <v>135</v>
      </c>
      <c r="C44" s="73" t="s">
        <v>136</v>
      </c>
      <c r="D44" s="79"/>
      <c r="E44" s="73" t="s">
        <v>109</v>
      </c>
      <c r="F44" s="74">
        <v>1</v>
      </c>
      <c r="G44" s="253"/>
      <c r="H44" s="200"/>
    </row>
    <row r="45" spans="1:8" ht="13.9" customHeight="1" x14ac:dyDescent="0.2">
      <c r="A45" s="153">
        <v>44686</v>
      </c>
      <c r="B45" s="78" t="s">
        <v>137</v>
      </c>
      <c r="C45" s="73" t="s">
        <v>138</v>
      </c>
      <c r="D45" s="79"/>
      <c r="E45" s="73" t="s">
        <v>109</v>
      </c>
      <c r="F45" s="74">
        <v>1</v>
      </c>
      <c r="G45" s="253"/>
      <c r="H45" s="200"/>
    </row>
    <row r="46" spans="1:8" ht="13.9" customHeight="1" x14ac:dyDescent="0.2">
      <c r="A46" s="135">
        <v>44686</v>
      </c>
      <c r="B46" s="78" t="s">
        <v>139</v>
      </c>
      <c r="C46" s="73" t="s">
        <v>140</v>
      </c>
      <c r="D46" s="79"/>
      <c r="E46" s="73" t="s">
        <v>109</v>
      </c>
      <c r="F46" s="74">
        <v>1</v>
      </c>
      <c r="G46" s="253"/>
      <c r="H46" s="200"/>
    </row>
    <row r="47" spans="1:8" ht="13.9" customHeight="1" x14ac:dyDescent="0.2">
      <c r="A47" s="153">
        <v>44686</v>
      </c>
      <c r="B47" s="78" t="s">
        <v>141</v>
      </c>
      <c r="C47" s="73" t="s">
        <v>142</v>
      </c>
      <c r="D47" s="79"/>
      <c r="E47" s="73" t="s">
        <v>109</v>
      </c>
      <c r="F47" s="74">
        <v>1</v>
      </c>
      <c r="G47" s="253"/>
      <c r="H47" s="200"/>
    </row>
    <row r="48" spans="1:8" ht="13.9" customHeight="1" x14ac:dyDescent="0.2">
      <c r="A48" s="153">
        <v>44687</v>
      </c>
      <c r="B48" s="78" t="s">
        <v>206</v>
      </c>
      <c r="C48" s="73" t="s">
        <v>207</v>
      </c>
      <c r="D48" s="79"/>
      <c r="E48" s="73" t="s">
        <v>105</v>
      </c>
      <c r="F48" s="74">
        <v>1</v>
      </c>
      <c r="G48" s="253"/>
      <c r="H48" s="200"/>
    </row>
    <row r="49" spans="1:8" ht="13.9" customHeight="1" x14ac:dyDescent="0.2">
      <c r="A49" s="153">
        <v>44690</v>
      </c>
      <c r="B49" s="78" t="s">
        <v>216</v>
      </c>
      <c r="C49" s="73" t="s">
        <v>217</v>
      </c>
      <c r="D49" s="79"/>
      <c r="E49" s="73" t="s">
        <v>218</v>
      </c>
      <c r="F49" s="74">
        <v>1</v>
      </c>
      <c r="G49" s="253"/>
      <c r="H49" s="200"/>
    </row>
    <row r="50" spans="1:8" ht="13.9" customHeight="1" x14ac:dyDescent="0.2">
      <c r="A50" s="153">
        <v>44690</v>
      </c>
      <c r="B50" s="78" t="s">
        <v>219</v>
      </c>
      <c r="C50" s="73" t="s">
        <v>220</v>
      </c>
      <c r="D50" s="79"/>
      <c r="E50" s="73" t="s">
        <v>105</v>
      </c>
      <c r="F50" s="74">
        <v>1</v>
      </c>
      <c r="G50" s="253"/>
      <c r="H50" s="200"/>
    </row>
    <row r="51" spans="1:8" ht="13.9" customHeight="1" x14ac:dyDescent="0.2">
      <c r="A51" s="135">
        <v>44690</v>
      </c>
      <c r="B51" s="78" t="s">
        <v>221</v>
      </c>
      <c r="C51" s="73" t="s">
        <v>222</v>
      </c>
      <c r="D51" s="79"/>
      <c r="E51" s="73" t="s">
        <v>105</v>
      </c>
      <c r="F51" s="74">
        <v>1</v>
      </c>
      <c r="G51" s="253"/>
      <c r="H51" s="200"/>
    </row>
    <row r="52" spans="1:8" ht="13.9" customHeight="1" x14ac:dyDescent="0.2">
      <c r="A52" s="135">
        <v>44690</v>
      </c>
      <c r="B52" s="78" t="s">
        <v>223</v>
      </c>
      <c r="C52" s="73" t="s">
        <v>224</v>
      </c>
      <c r="D52" s="79"/>
      <c r="E52" s="73" t="s">
        <v>225</v>
      </c>
      <c r="F52" s="74">
        <v>1</v>
      </c>
      <c r="G52" s="253"/>
      <c r="H52" s="200"/>
    </row>
    <row r="53" spans="1:8" ht="13.9" customHeight="1" x14ac:dyDescent="0.2">
      <c r="A53" s="135">
        <v>44691</v>
      </c>
      <c r="B53" s="78" t="s">
        <v>350</v>
      </c>
      <c r="C53" s="73" t="s">
        <v>351</v>
      </c>
      <c r="D53" s="79"/>
      <c r="E53" s="73" t="s">
        <v>105</v>
      </c>
      <c r="F53" s="74">
        <v>1</v>
      </c>
      <c r="G53" s="253"/>
      <c r="H53" s="200"/>
    </row>
    <row r="54" spans="1:8" ht="13.9" customHeight="1" x14ac:dyDescent="0.2">
      <c r="A54" s="135">
        <v>44691</v>
      </c>
      <c r="B54" s="78" t="s">
        <v>352</v>
      </c>
      <c r="C54" s="73" t="s">
        <v>353</v>
      </c>
      <c r="D54" s="79"/>
      <c r="E54" s="73" t="s">
        <v>105</v>
      </c>
      <c r="F54" s="74">
        <v>1</v>
      </c>
      <c r="G54" s="253"/>
      <c r="H54" s="200"/>
    </row>
    <row r="55" spans="1:8" ht="13.9" customHeight="1" x14ac:dyDescent="0.2">
      <c r="A55" s="135">
        <v>44691</v>
      </c>
      <c r="B55" s="78" t="s">
        <v>354</v>
      </c>
      <c r="C55" s="73" t="s">
        <v>355</v>
      </c>
      <c r="D55" s="79"/>
      <c r="E55" s="73" t="s">
        <v>105</v>
      </c>
      <c r="F55" s="74">
        <v>1</v>
      </c>
      <c r="G55" s="253"/>
      <c r="H55" s="200"/>
    </row>
    <row r="56" spans="1:8" ht="13.9" customHeight="1" x14ac:dyDescent="0.2">
      <c r="A56" s="135">
        <v>44691</v>
      </c>
      <c r="B56" s="78" t="s">
        <v>356</v>
      </c>
      <c r="C56" s="73" t="s">
        <v>357</v>
      </c>
      <c r="D56" s="79"/>
      <c r="E56" s="73" t="s">
        <v>105</v>
      </c>
      <c r="F56" s="74">
        <v>1</v>
      </c>
      <c r="G56" s="253"/>
      <c r="H56" s="200"/>
    </row>
    <row r="57" spans="1:8" ht="13.9" customHeight="1" x14ac:dyDescent="0.2">
      <c r="A57" s="135">
        <v>44691</v>
      </c>
      <c r="B57" s="78" t="s">
        <v>358</v>
      </c>
      <c r="C57" s="73" t="s">
        <v>359</v>
      </c>
      <c r="D57" s="79"/>
      <c r="E57" s="73" t="s">
        <v>105</v>
      </c>
      <c r="F57" s="74">
        <v>1</v>
      </c>
      <c r="G57" s="253"/>
      <c r="H57" s="200"/>
    </row>
    <row r="58" spans="1:8" ht="13.9" customHeight="1" x14ac:dyDescent="0.2">
      <c r="A58" s="135">
        <v>44691</v>
      </c>
      <c r="B58" s="78" t="s">
        <v>360</v>
      </c>
      <c r="C58" s="73" t="s">
        <v>361</v>
      </c>
      <c r="D58" s="79"/>
      <c r="E58" s="73" t="s">
        <v>105</v>
      </c>
      <c r="F58" s="74">
        <v>1</v>
      </c>
      <c r="G58" s="253"/>
      <c r="H58" s="200"/>
    </row>
    <row r="59" spans="1:8" ht="13.9" customHeight="1" x14ac:dyDescent="0.2">
      <c r="A59" s="135">
        <v>44691</v>
      </c>
      <c r="B59" s="78" t="s">
        <v>362</v>
      </c>
      <c r="C59" s="73" t="s">
        <v>363</v>
      </c>
      <c r="D59" s="79"/>
      <c r="E59" s="73" t="s">
        <v>105</v>
      </c>
      <c r="F59" s="74">
        <v>1</v>
      </c>
      <c r="G59" s="253"/>
      <c r="H59" s="200"/>
    </row>
    <row r="60" spans="1:8" ht="13.9" customHeight="1" x14ac:dyDescent="0.2">
      <c r="A60" s="135">
        <v>44692</v>
      </c>
      <c r="B60" s="78" t="s">
        <v>364</v>
      </c>
      <c r="C60" s="73" t="s">
        <v>365</v>
      </c>
      <c r="D60" s="79"/>
      <c r="E60" s="73" t="s">
        <v>105</v>
      </c>
      <c r="F60" s="74">
        <v>1</v>
      </c>
      <c r="G60" s="253"/>
      <c r="H60" s="200"/>
    </row>
    <row r="61" spans="1:8" ht="13.9" customHeight="1" x14ac:dyDescent="0.2">
      <c r="A61" s="135">
        <v>44692</v>
      </c>
      <c r="B61" s="78" t="s">
        <v>366</v>
      </c>
      <c r="C61" s="73" t="s">
        <v>367</v>
      </c>
      <c r="D61" s="79"/>
      <c r="E61" s="73" t="s">
        <v>105</v>
      </c>
      <c r="F61" s="74">
        <v>1</v>
      </c>
      <c r="G61" s="253"/>
      <c r="H61" s="200"/>
    </row>
    <row r="62" spans="1:8" ht="13.9" customHeight="1" x14ac:dyDescent="0.2">
      <c r="A62" s="135">
        <v>44692</v>
      </c>
      <c r="B62" s="78" t="s">
        <v>368</v>
      </c>
      <c r="C62" s="73" t="s">
        <v>369</v>
      </c>
      <c r="D62" s="79"/>
      <c r="E62" s="73" t="s">
        <v>105</v>
      </c>
      <c r="F62" s="74">
        <v>1</v>
      </c>
      <c r="G62" s="253"/>
      <c r="H62" s="200"/>
    </row>
    <row r="63" spans="1:8" ht="13.9" customHeight="1" x14ac:dyDescent="0.2">
      <c r="A63" s="153">
        <v>44693</v>
      </c>
      <c r="B63" s="78" t="s">
        <v>423</v>
      </c>
      <c r="C63" s="73" t="s">
        <v>424</v>
      </c>
      <c r="D63" s="79"/>
      <c r="E63" s="73" t="s">
        <v>105</v>
      </c>
      <c r="F63" s="74">
        <v>1</v>
      </c>
      <c r="G63" s="253"/>
      <c r="H63" s="200"/>
    </row>
    <row r="64" spans="1:8" ht="13.9" customHeight="1" x14ac:dyDescent="0.2">
      <c r="A64" s="153">
        <v>44697</v>
      </c>
      <c r="B64" s="78" t="s">
        <v>501</v>
      </c>
      <c r="C64" s="73" t="s">
        <v>502</v>
      </c>
      <c r="D64" s="79"/>
      <c r="E64" s="73" t="s">
        <v>105</v>
      </c>
      <c r="F64" s="74">
        <v>1</v>
      </c>
      <c r="G64" s="253"/>
      <c r="H64" s="200"/>
    </row>
    <row r="65" spans="1:8" ht="13.9" customHeight="1" x14ac:dyDescent="0.2">
      <c r="A65" s="153">
        <v>44697</v>
      </c>
      <c r="B65" s="78" t="s">
        <v>503</v>
      </c>
      <c r="C65" s="73" t="s">
        <v>504</v>
      </c>
      <c r="D65" s="79"/>
      <c r="E65" s="73" t="s">
        <v>105</v>
      </c>
      <c r="F65" s="74">
        <v>1</v>
      </c>
      <c r="G65" s="253"/>
      <c r="H65" s="200"/>
    </row>
    <row r="66" spans="1:8" ht="13.9" customHeight="1" x14ac:dyDescent="0.2">
      <c r="A66" s="153">
        <v>44698</v>
      </c>
      <c r="B66" s="78" t="s">
        <v>496</v>
      </c>
      <c r="C66" s="73" t="s">
        <v>497</v>
      </c>
      <c r="D66" s="79"/>
      <c r="E66" s="73" t="s">
        <v>498</v>
      </c>
      <c r="F66" s="74">
        <v>1</v>
      </c>
      <c r="G66" s="253"/>
      <c r="H66" s="200"/>
    </row>
    <row r="67" spans="1:8" ht="13.9" customHeight="1" x14ac:dyDescent="0.2">
      <c r="A67" s="135">
        <v>44698</v>
      </c>
      <c r="B67" s="78" t="s">
        <v>499</v>
      </c>
      <c r="C67" s="73" t="s">
        <v>500</v>
      </c>
      <c r="D67" s="79"/>
      <c r="E67" s="73" t="s">
        <v>498</v>
      </c>
      <c r="F67" s="74">
        <v>1</v>
      </c>
      <c r="G67" s="253"/>
      <c r="H67" s="200"/>
    </row>
    <row r="68" spans="1:8" ht="13.9" customHeight="1" x14ac:dyDescent="0.2">
      <c r="A68" s="135">
        <v>44698</v>
      </c>
      <c r="B68" s="78" t="s">
        <v>637</v>
      </c>
      <c r="C68" s="73" t="s">
        <v>638</v>
      </c>
      <c r="D68" s="79"/>
      <c r="E68" s="73" t="s">
        <v>105</v>
      </c>
      <c r="F68" s="74">
        <v>1</v>
      </c>
      <c r="G68" s="253"/>
      <c r="H68" s="200"/>
    </row>
    <row r="69" spans="1:8" ht="13.9" customHeight="1" x14ac:dyDescent="0.2">
      <c r="A69" s="153">
        <v>44698</v>
      </c>
      <c r="B69" s="78" t="s">
        <v>639</v>
      </c>
      <c r="C69" s="73" t="s">
        <v>640</v>
      </c>
      <c r="D69" s="79"/>
      <c r="E69" s="73" t="s">
        <v>105</v>
      </c>
      <c r="F69" s="74">
        <v>1</v>
      </c>
      <c r="G69" s="253"/>
      <c r="H69" s="200"/>
    </row>
    <row r="70" spans="1:8" ht="13.9" customHeight="1" x14ac:dyDescent="0.2">
      <c r="A70" s="153">
        <v>44699</v>
      </c>
      <c r="B70" s="78" t="s">
        <v>627</v>
      </c>
      <c r="C70" s="73" t="s">
        <v>628</v>
      </c>
      <c r="D70" s="79"/>
      <c r="E70" s="73" t="s">
        <v>105</v>
      </c>
      <c r="F70" s="74">
        <v>1</v>
      </c>
      <c r="G70" s="253"/>
      <c r="H70" s="200"/>
    </row>
    <row r="71" spans="1:8" ht="13.9" customHeight="1" x14ac:dyDescent="0.2">
      <c r="A71" s="153">
        <v>44699</v>
      </c>
      <c r="B71" s="78" t="s">
        <v>629</v>
      </c>
      <c r="C71" s="73" t="s">
        <v>630</v>
      </c>
      <c r="D71" s="79"/>
      <c r="E71" s="73" t="s">
        <v>105</v>
      </c>
      <c r="F71" s="74">
        <v>1</v>
      </c>
      <c r="G71" s="253"/>
      <c r="H71" s="200"/>
    </row>
    <row r="72" spans="1:8" ht="13.9" customHeight="1" x14ac:dyDescent="0.2">
      <c r="A72" s="153">
        <v>44699</v>
      </c>
      <c r="B72" s="78" t="s">
        <v>631</v>
      </c>
      <c r="C72" s="73" t="s">
        <v>632</v>
      </c>
      <c r="D72" s="79"/>
      <c r="E72" s="73" t="s">
        <v>105</v>
      </c>
      <c r="F72" s="74">
        <v>1</v>
      </c>
      <c r="G72" s="253"/>
      <c r="H72" s="200"/>
    </row>
    <row r="73" spans="1:8" ht="13.9" customHeight="1" x14ac:dyDescent="0.2">
      <c r="A73" s="153">
        <v>44699</v>
      </c>
      <c r="B73" s="78" t="s">
        <v>633</v>
      </c>
      <c r="C73" s="73" t="s">
        <v>634</v>
      </c>
      <c r="D73" s="79"/>
      <c r="E73" s="73" t="s">
        <v>105</v>
      </c>
      <c r="F73" s="74">
        <v>1</v>
      </c>
      <c r="G73" s="253"/>
      <c r="H73" s="200"/>
    </row>
    <row r="74" spans="1:8" ht="13.9" customHeight="1" x14ac:dyDescent="0.2">
      <c r="A74" s="153">
        <v>44699</v>
      </c>
      <c r="B74" s="78" t="s">
        <v>635</v>
      </c>
      <c r="C74" s="73" t="s">
        <v>636</v>
      </c>
      <c r="D74" s="79"/>
      <c r="E74" s="73" t="s">
        <v>105</v>
      </c>
      <c r="F74" s="74">
        <v>1</v>
      </c>
      <c r="G74" s="253"/>
      <c r="H74" s="200"/>
    </row>
    <row r="75" spans="1:8" ht="13.9" customHeight="1" x14ac:dyDescent="0.2">
      <c r="A75" s="153">
        <v>44701</v>
      </c>
      <c r="B75" s="78" t="s">
        <v>710</v>
      </c>
      <c r="C75" s="73" t="s">
        <v>711</v>
      </c>
      <c r="D75" s="79"/>
      <c r="E75" s="73" t="s">
        <v>712</v>
      </c>
      <c r="F75" s="74">
        <v>1</v>
      </c>
      <c r="G75" s="253"/>
      <c r="H75" s="200"/>
    </row>
    <row r="76" spans="1:8" ht="13.9" customHeight="1" x14ac:dyDescent="0.2">
      <c r="A76" s="153">
        <v>44704</v>
      </c>
      <c r="B76" s="78" t="s">
        <v>755</v>
      </c>
      <c r="C76" s="73" t="s">
        <v>756</v>
      </c>
      <c r="D76" s="79"/>
      <c r="E76" s="73" t="s">
        <v>105</v>
      </c>
      <c r="F76" s="74">
        <v>1</v>
      </c>
      <c r="G76" s="253"/>
      <c r="H76" s="200"/>
    </row>
    <row r="77" spans="1:8" ht="13.9" customHeight="1" x14ac:dyDescent="0.2">
      <c r="A77" s="153">
        <v>44704</v>
      </c>
      <c r="B77" s="78" t="s">
        <v>759</v>
      </c>
      <c r="C77" s="73" t="s">
        <v>760</v>
      </c>
      <c r="D77" s="79"/>
      <c r="E77" s="73" t="s">
        <v>102</v>
      </c>
      <c r="F77" s="74">
        <v>1</v>
      </c>
      <c r="G77" s="253"/>
      <c r="H77" s="200"/>
    </row>
    <row r="78" spans="1:8" ht="13.9" customHeight="1" x14ac:dyDescent="0.2">
      <c r="A78" s="153">
        <v>44705</v>
      </c>
      <c r="B78" s="78" t="s">
        <v>757</v>
      </c>
      <c r="C78" s="73" t="s">
        <v>758</v>
      </c>
      <c r="D78" s="79"/>
      <c r="E78" s="73" t="s">
        <v>712</v>
      </c>
      <c r="F78" s="74">
        <v>1</v>
      </c>
      <c r="G78" s="253"/>
      <c r="H78" s="200"/>
    </row>
    <row r="79" spans="1:8" ht="13.9" customHeight="1" x14ac:dyDescent="0.2">
      <c r="A79" s="153">
        <v>44706</v>
      </c>
      <c r="B79" s="78" t="s">
        <v>798</v>
      </c>
      <c r="C79" s="73" t="s">
        <v>799</v>
      </c>
      <c r="D79" s="79"/>
      <c r="E79" s="73" t="s">
        <v>109</v>
      </c>
      <c r="F79" s="74">
        <v>1</v>
      </c>
      <c r="G79" s="253"/>
      <c r="H79" s="200"/>
    </row>
    <row r="80" spans="1:8" ht="13.9" customHeight="1" x14ac:dyDescent="0.2">
      <c r="A80" s="153">
        <v>44706</v>
      </c>
      <c r="B80" s="78" t="s">
        <v>800</v>
      </c>
      <c r="C80" s="73" t="s">
        <v>801</v>
      </c>
      <c r="D80" s="79"/>
      <c r="E80" s="73" t="s">
        <v>109</v>
      </c>
      <c r="F80" s="74">
        <v>1</v>
      </c>
      <c r="G80" s="253"/>
      <c r="H80" s="200"/>
    </row>
    <row r="81" spans="1:8" ht="13.9" customHeight="1" x14ac:dyDescent="0.2">
      <c r="A81" s="153">
        <v>44707</v>
      </c>
      <c r="B81" s="78" t="s">
        <v>817</v>
      </c>
      <c r="C81" s="73" t="s">
        <v>818</v>
      </c>
      <c r="D81" s="79"/>
      <c r="E81" s="73" t="s">
        <v>819</v>
      </c>
      <c r="F81" s="74">
        <v>1</v>
      </c>
      <c r="G81" s="253"/>
      <c r="H81" s="200"/>
    </row>
    <row r="82" spans="1:8" ht="13.9" customHeight="1" x14ac:dyDescent="0.2">
      <c r="A82" s="153">
        <v>44708</v>
      </c>
      <c r="B82" s="78" t="s">
        <v>820</v>
      </c>
      <c r="C82" s="73" t="s">
        <v>821</v>
      </c>
      <c r="D82" s="79"/>
      <c r="E82" s="73" t="s">
        <v>105</v>
      </c>
      <c r="F82" s="74">
        <v>1</v>
      </c>
      <c r="G82" s="253"/>
      <c r="H82" s="200"/>
    </row>
    <row r="83" spans="1:8" ht="13.9" customHeight="1" x14ac:dyDescent="0.2">
      <c r="A83" s="153">
        <v>44708</v>
      </c>
      <c r="B83" s="78" t="s">
        <v>822</v>
      </c>
      <c r="C83" s="73" t="s">
        <v>823</v>
      </c>
      <c r="D83" s="79"/>
      <c r="E83" s="73" t="s">
        <v>105</v>
      </c>
      <c r="F83" s="74">
        <v>1</v>
      </c>
      <c r="G83" s="253"/>
      <c r="H83" s="200"/>
    </row>
    <row r="84" spans="1:8" ht="13.9" customHeight="1" x14ac:dyDescent="0.2">
      <c r="A84" s="153">
        <v>44708</v>
      </c>
      <c r="B84" s="78" t="s">
        <v>824</v>
      </c>
      <c r="C84" s="73" t="s">
        <v>825</v>
      </c>
      <c r="D84" s="79"/>
      <c r="E84" s="73" t="s">
        <v>105</v>
      </c>
      <c r="F84" s="74">
        <v>1</v>
      </c>
      <c r="G84" s="253"/>
      <c r="H84" s="200"/>
    </row>
    <row r="85" spans="1:8" ht="13.9" customHeight="1" x14ac:dyDescent="0.2">
      <c r="A85" s="153">
        <v>44712</v>
      </c>
      <c r="B85" s="78" t="s">
        <v>826</v>
      </c>
      <c r="C85" s="73" t="s">
        <v>827</v>
      </c>
      <c r="D85" s="79"/>
      <c r="E85" s="73" t="s">
        <v>819</v>
      </c>
      <c r="F85" s="74">
        <v>1</v>
      </c>
      <c r="G85" s="253"/>
      <c r="H85" s="200"/>
    </row>
    <row r="86" spans="1:8" ht="13.9" customHeight="1" x14ac:dyDescent="0.2">
      <c r="A86" s="153">
        <v>44712</v>
      </c>
      <c r="B86" s="78" t="s">
        <v>828</v>
      </c>
      <c r="C86" s="73" t="s">
        <v>829</v>
      </c>
      <c r="D86" s="79"/>
      <c r="E86" s="73" t="s">
        <v>105</v>
      </c>
      <c r="F86" s="74">
        <v>1</v>
      </c>
      <c r="G86" s="253"/>
      <c r="H86" s="200"/>
    </row>
    <row r="87" spans="1:8" ht="13.9" customHeight="1" x14ac:dyDescent="0.2">
      <c r="A87" s="153">
        <v>44712</v>
      </c>
      <c r="B87" s="78" t="s">
        <v>830</v>
      </c>
      <c r="C87" s="73" t="s">
        <v>831</v>
      </c>
      <c r="D87" s="79"/>
      <c r="E87" s="73" t="s">
        <v>105</v>
      </c>
      <c r="F87" s="74">
        <v>1</v>
      </c>
      <c r="G87" s="253"/>
      <c r="H87" s="200"/>
    </row>
    <row r="88" spans="1:8" ht="13.9" customHeight="1" x14ac:dyDescent="0.2">
      <c r="A88" s="153">
        <v>44712</v>
      </c>
      <c r="B88" s="78" t="s">
        <v>832</v>
      </c>
      <c r="C88" s="73" t="s">
        <v>833</v>
      </c>
      <c r="D88" s="79"/>
      <c r="E88" s="73" t="s">
        <v>105</v>
      </c>
      <c r="F88" s="74">
        <v>1</v>
      </c>
      <c r="G88" s="253"/>
      <c r="H88" s="200"/>
    </row>
    <row r="89" spans="1:8" ht="13.9" customHeight="1" x14ac:dyDescent="0.2">
      <c r="A89" s="153">
        <v>44712</v>
      </c>
      <c r="B89" s="78" t="s">
        <v>834</v>
      </c>
      <c r="C89" s="73" t="s">
        <v>835</v>
      </c>
      <c r="D89" s="79"/>
      <c r="E89" s="73" t="s">
        <v>105</v>
      </c>
      <c r="F89" s="74">
        <v>1</v>
      </c>
      <c r="G89" s="253"/>
      <c r="H89" s="200"/>
    </row>
    <row r="90" spans="1:8" ht="13.9" customHeight="1" x14ac:dyDescent="0.2">
      <c r="A90" s="153">
        <v>44708</v>
      </c>
      <c r="B90" s="78" t="s">
        <v>836</v>
      </c>
      <c r="C90" s="73" t="s">
        <v>837</v>
      </c>
      <c r="D90" s="79"/>
      <c r="E90" s="73" t="s">
        <v>838</v>
      </c>
      <c r="F90" s="74">
        <v>1</v>
      </c>
      <c r="G90" s="253"/>
      <c r="H90" s="200"/>
    </row>
    <row r="91" spans="1:8" ht="13.9" customHeight="1" x14ac:dyDescent="0.2">
      <c r="A91" s="153">
        <v>44707</v>
      </c>
      <c r="B91" s="78" t="s">
        <v>839</v>
      </c>
      <c r="C91" s="73" t="s">
        <v>840</v>
      </c>
      <c r="D91" s="79"/>
      <c r="E91" s="73" t="s">
        <v>105</v>
      </c>
      <c r="F91" s="74">
        <v>1</v>
      </c>
      <c r="G91" s="253"/>
      <c r="H91" s="200"/>
    </row>
    <row r="92" spans="1:8" ht="13.9" customHeight="1" x14ac:dyDescent="0.2">
      <c r="A92" s="153">
        <v>44707</v>
      </c>
      <c r="B92" s="78" t="s">
        <v>841</v>
      </c>
      <c r="C92" s="73" t="s">
        <v>842</v>
      </c>
      <c r="D92" s="79"/>
      <c r="E92" s="73" t="s">
        <v>105</v>
      </c>
      <c r="F92" s="74">
        <v>1</v>
      </c>
      <c r="G92" s="253"/>
      <c r="H92" s="200"/>
    </row>
    <row r="93" spans="1:8" ht="13.9" customHeight="1" x14ac:dyDescent="0.2">
      <c r="A93" s="153">
        <v>44712</v>
      </c>
      <c r="B93" s="78" t="s">
        <v>874</v>
      </c>
      <c r="C93" s="73" t="s">
        <v>875</v>
      </c>
      <c r="D93" s="79"/>
      <c r="E93" s="73" t="s">
        <v>105</v>
      </c>
      <c r="F93" s="74">
        <v>1</v>
      </c>
      <c r="G93" s="253"/>
      <c r="H93" s="200"/>
    </row>
    <row r="94" spans="1:8" ht="15.75" customHeight="1" thickBot="1" x14ac:dyDescent="0.25">
      <c r="A94" s="154"/>
      <c r="B94" s="155"/>
      <c r="C94" s="156"/>
      <c r="D94" s="157"/>
      <c r="E94" s="158" t="s">
        <v>25</v>
      </c>
      <c r="F94" s="159">
        <f>SUM(F26:F93)</f>
        <v>68</v>
      </c>
      <c r="G94" s="160"/>
      <c r="H94" s="161"/>
    </row>
    <row r="95" spans="1:8" ht="15.75" customHeight="1" thickTop="1" x14ac:dyDescent="0.2">
      <c r="A95"/>
      <c r="B95"/>
      <c r="C95"/>
      <c r="D95"/>
      <c r="E95"/>
      <c r="F95"/>
      <c r="G95" s="7"/>
      <c r="H95"/>
    </row>
    <row r="96" spans="1:8" ht="15.75" customHeight="1" x14ac:dyDescent="0.2">
      <c r="A96"/>
      <c r="B96"/>
      <c r="C96"/>
      <c r="D96"/>
      <c r="E96"/>
      <c r="F96"/>
      <c r="G96" s="7"/>
      <c r="H96"/>
    </row>
    <row r="97" spans="1:8" ht="15.75" customHeight="1" x14ac:dyDescent="0.2">
      <c r="A97"/>
      <c r="B97"/>
      <c r="C97"/>
      <c r="D97"/>
      <c r="E97"/>
      <c r="F97"/>
      <c r="G97" s="7"/>
      <c r="H97"/>
    </row>
    <row r="98" spans="1:8" ht="15.75" customHeight="1" x14ac:dyDescent="0.2">
      <c r="A98"/>
      <c r="B98"/>
      <c r="C98"/>
      <c r="D98"/>
      <c r="E98"/>
      <c r="F98"/>
      <c r="G98" s="7"/>
      <c r="H98"/>
    </row>
    <row r="99" spans="1:8" ht="15.75" customHeight="1" x14ac:dyDescent="0.2">
      <c r="B99"/>
      <c r="C99"/>
      <c r="D99"/>
      <c r="E99"/>
      <c r="F99"/>
      <c r="G99" s="7"/>
      <c r="H99"/>
    </row>
    <row r="100" spans="1:8" ht="15.75" customHeight="1" x14ac:dyDescent="0.2">
      <c r="B100"/>
      <c r="C100"/>
      <c r="D100"/>
      <c r="E100"/>
      <c r="F100"/>
      <c r="G100" s="7"/>
      <c r="H100"/>
    </row>
    <row r="101" spans="1:8" ht="15.75" customHeight="1" x14ac:dyDescent="0.2">
      <c r="B101"/>
      <c r="C101"/>
      <c r="D101"/>
      <c r="E101"/>
      <c r="F101"/>
      <c r="G101" s="7"/>
      <c r="H101"/>
    </row>
    <row r="102" spans="1:8" ht="15.75" customHeight="1" x14ac:dyDescent="0.2">
      <c r="G102" s="7"/>
      <c r="H102"/>
    </row>
    <row r="103" spans="1:8" ht="15.75" customHeight="1" x14ac:dyDescent="0.2">
      <c r="G103" s="7"/>
      <c r="H103"/>
    </row>
    <row r="104" spans="1:8" ht="15.75" customHeight="1" x14ac:dyDescent="0.2">
      <c r="G104" s="7"/>
      <c r="H104"/>
    </row>
    <row r="105" spans="1:8" ht="15.75" customHeight="1" x14ac:dyDescent="0.2">
      <c r="G105" s="7"/>
      <c r="H105"/>
    </row>
    <row r="106" spans="1:8" ht="15.75" customHeight="1" x14ac:dyDescent="0.2">
      <c r="G106" s="7"/>
      <c r="H106"/>
    </row>
    <row r="107" spans="1:8" ht="15.75" customHeight="1" x14ac:dyDescent="0.2">
      <c r="G107" s="7"/>
      <c r="H107"/>
    </row>
    <row r="108" spans="1:8" ht="15.75" customHeight="1" x14ac:dyDescent="0.2">
      <c r="G108" s="7"/>
      <c r="H108"/>
    </row>
    <row r="109" spans="1:8" ht="15.75" customHeight="1" x14ac:dyDescent="0.2">
      <c r="H109"/>
    </row>
    <row r="110" spans="1:8" ht="15.75" customHeight="1" x14ac:dyDescent="0.2">
      <c r="H110"/>
    </row>
    <row r="111" spans="1:8" ht="15.75" customHeight="1" x14ac:dyDescent="0.2">
      <c r="H111"/>
    </row>
    <row r="112" spans="1:8" ht="15.75" customHeight="1" x14ac:dyDescent="0.2">
      <c r="H112"/>
    </row>
    <row r="113" spans="7:8" ht="15.75" customHeight="1" x14ac:dyDescent="0.2">
      <c r="G113" s="19"/>
      <c r="H113"/>
    </row>
    <row r="114" spans="7:8" ht="15.75" customHeight="1" x14ac:dyDescent="0.2">
      <c r="G114" s="19"/>
      <c r="H114"/>
    </row>
    <row r="115" spans="7:8" ht="15.75" customHeight="1" x14ac:dyDescent="0.2">
      <c r="G115" s="19"/>
      <c r="H115"/>
    </row>
    <row r="116" spans="7:8" ht="15.75" customHeight="1" x14ac:dyDescent="0.2">
      <c r="G116" s="19"/>
      <c r="H116"/>
    </row>
    <row r="117" spans="7:8" ht="15.75" customHeight="1" x14ac:dyDescent="0.2">
      <c r="G117" s="19"/>
      <c r="H117"/>
    </row>
    <row r="118" spans="7:8" ht="15.75" customHeight="1" x14ac:dyDescent="0.2">
      <c r="G118" s="19"/>
      <c r="H118"/>
    </row>
    <row r="119" spans="7:8" ht="15.75" customHeight="1" x14ac:dyDescent="0.2">
      <c r="G119" s="19"/>
      <c r="H119"/>
    </row>
    <row r="120" spans="7:8" ht="15.75" customHeight="1" x14ac:dyDescent="0.2">
      <c r="G120" s="19"/>
      <c r="H120"/>
    </row>
    <row r="121" spans="7:8" ht="15.75" customHeight="1" x14ac:dyDescent="0.2">
      <c r="G121" s="19"/>
      <c r="H121"/>
    </row>
    <row r="122" spans="7:8" ht="15.75" customHeight="1" x14ac:dyDescent="0.2">
      <c r="G122" s="19"/>
      <c r="H122"/>
    </row>
    <row r="123" spans="7:8" ht="15.75" customHeight="1" x14ac:dyDescent="0.2">
      <c r="G123" s="19"/>
      <c r="H123"/>
    </row>
    <row r="124" spans="7:8" ht="15.75" customHeight="1" x14ac:dyDescent="0.2">
      <c r="G124" s="19"/>
      <c r="H124"/>
    </row>
    <row r="125" spans="7:8" ht="15.75" customHeight="1" x14ac:dyDescent="0.2">
      <c r="H125"/>
    </row>
    <row r="126" spans="7:8" ht="15.75" customHeight="1" x14ac:dyDescent="0.2">
      <c r="H126"/>
    </row>
    <row r="127" spans="7:8" ht="15.75" customHeight="1" x14ac:dyDescent="0.2">
      <c r="H127"/>
    </row>
    <row r="128" spans="7:8" ht="15.75" customHeight="1" x14ac:dyDescent="0.2">
      <c r="H128"/>
    </row>
    <row r="129" spans="7:8" ht="15.75" customHeight="1" x14ac:dyDescent="0.2">
      <c r="H129"/>
    </row>
    <row r="130" spans="7:8" ht="15.75" customHeight="1" x14ac:dyDescent="0.2"/>
    <row r="131" spans="7:8" ht="15.75" customHeight="1" x14ac:dyDescent="0.2"/>
    <row r="132" spans="7:8" ht="15.75" customHeight="1" x14ac:dyDescent="0.2"/>
    <row r="133" spans="7:8" ht="15.75" customHeight="1" x14ac:dyDescent="0.2"/>
    <row r="134" spans="7:8" ht="15.75" customHeight="1" x14ac:dyDescent="0.2">
      <c r="G134" s="19"/>
    </row>
    <row r="135" spans="7:8" ht="15.75" customHeight="1" x14ac:dyDescent="0.2">
      <c r="G135" s="19"/>
    </row>
    <row r="136" spans="7:8" ht="15.75" customHeight="1" x14ac:dyDescent="0.2">
      <c r="G136" s="19"/>
    </row>
    <row r="137" spans="7:8" ht="15.75" customHeight="1" x14ac:dyDescent="0.2">
      <c r="G137" s="19"/>
    </row>
    <row r="138" spans="7:8" ht="15.75" customHeight="1" x14ac:dyDescent="0.2">
      <c r="G138" s="19"/>
    </row>
    <row r="139" spans="7:8" ht="15.75" customHeight="1" x14ac:dyDescent="0.2">
      <c r="G139" s="19"/>
    </row>
    <row r="140" spans="7:8" ht="15.75" customHeight="1" x14ac:dyDescent="0.2">
      <c r="G140" s="19"/>
    </row>
    <row r="141" spans="7:8" ht="15.75" customHeight="1" x14ac:dyDescent="0.2">
      <c r="G141" s="19"/>
    </row>
    <row r="142" spans="7:8" ht="15.75" customHeight="1" x14ac:dyDescent="0.2">
      <c r="H142" s="11"/>
    </row>
    <row r="143" spans="7:8" ht="15.75" customHeight="1" x14ac:dyDescent="0.2">
      <c r="G143" s="19"/>
      <c r="H143" s="11"/>
    </row>
    <row r="144" spans="7:8" ht="15.75" customHeight="1" x14ac:dyDescent="0.2">
      <c r="G144" s="19"/>
      <c r="H144" s="11"/>
    </row>
    <row r="145" spans="7:8" ht="15.75" customHeight="1" x14ac:dyDescent="0.2">
      <c r="G145" s="19"/>
      <c r="H145" s="11"/>
    </row>
    <row r="146" spans="7:8" ht="15.75" customHeight="1" x14ac:dyDescent="0.2">
      <c r="G146" s="19"/>
      <c r="H146" s="11"/>
    </row>
    <row r="147" spans="7:8" ht="15.75" customHeight="1" x14ac:dyDescent="0.2">
      <c r="G147" s="19"/>
      <c r="H147" s="11"/>
    </row>
    <row r="148" spans="7:8" ht="15.75" customHeight="1" x14ac:dyDescent="0.2">
      <c r="G148" s="19"/>
      <c r="H148" s="11"/>
    </row>
    <row r="149" spans="7:8" ht="15.75" customHeight="1" x14ac:dyDescent="0.2">
      <c r="G149" s="19"/>
      <c r="H149" s="11"/>
    </row>
    <row r="150" spans="7:8" ht="15.75" customHeight="1" x14ac:dyDescent="0.2">
      <c r="H150"/>
    </row>
    <row r="151" spans="7:8" ht="15.75" customHeight="1" x14ac:dyDescent="0.2">
      <c r="G151" s="19"/>
      <c r="H151"/>
    </row>
    <row r="152" spans="7:8" ht="15.75" customHeight="1" x14ac:dyDescent="0.2">
      <c r="G152" s="19"/>
      <c r="H152"/>
    </row>
    <row r="153" spans="7:8" ht="15.75" customHeight="1" x14ac:dyDescent="0.2">
      <c r="G153"/>
      <c r="H153"/>
    </row>
    <row r="154" spans="7:8" ht="15.75" customHeight="1" x14ac:dyDescent="0.2">
      <c r="G154"/>
      <c r="H154"/>
    </row>
    <row r="155" spans="7:8" ht="15.75" customHeight="1" x14ac:dyDescent="0.2">
      <c r="G155"/>
      <c r="H155"/>
    </row>
    <row r="156" spans="7:8" ht="15.75" customHeight="1" x14ac:dyDescent="0.2">
      <c r="G156"/>
      <c r="H156"/>
    </row>
    <row r="157" spans="7:8" ht="15.75" customHeight="1" x14ac:dyDescent="0.2">
      <c r="G157"/>
      <c r="H157"/>
    </row>
    <row r="158" spans="7:8" ht="15.75" customHeight="1" x14ac:dyDescent="0.2">
      <c r="G158"/>
      <c r="H158"/>
    </row>
    <row r="159" spans="7:8" ht="15.75" customHeight="1" x14ac:dyDescent="0.2">
      <c r="G159"/>
      <c r="H159"/>
    </row>
    <row r="160" spans="7:8" ht="15.75" customHeight="1" x14ac:dyDescent="0.2">
      <c r="G160"/>
      <c r="H160"/>
    </row>
    <row r="161" spans="7:8" ht="15.75" customHeight="1" x14ac:dyDescent="0.2">
      <c r="H161" s="11"/>
    </row>
    <row r="162" spans="7:8" ht="15.75" customHeight="1" x14ac:dyDescent="0.2"/>
    <row r="163" spans="7:8" ht="15.75" customHeight="1" x14ac:dyDescent="0.2"/>
    <row r="164" spans="7:8" ht="15.75" customHeight="1" x14ac:dyDescent="0.2"/>
    <row r="165" spans="7:8" ht="15.75" customHeight="1" x14ac:dyDescent="0.2"/>
    <row r="166" spans="7:8" ht="15.75" customHeight="1" x14ac:dyDescent="0.2"/>
    <row r="167" spans="7:8" ht="15.75" customHeight="1" x14ac:dyDescent="0.2"/>
    <row r="168" spans="7:8" ht="15.75" customHeight="1" x14ac:dyDescent="0.2"/>
    <row r="169" spans="7:8" ht="15.75" customHeight="1" x14ac:dyDescent="0.2"/>
    <row r="170" spans="7:8" ht="15.75" customHeight="1" x14ac:dyDescent="0.2"/>
    <row r="171" spans="7:8" ht="15.75" customHeight="1" x14ac:dyDescent="0.2">
      <c r="G171" s="7"/>
    </row>
    <row r="172" spans="7:8" ht="15.75" customHeight="1" x14ac:dyDescent="0.2">
      <c r="G172" s="7"/>
    </row>
    <row r="173" spans="7:8" ht="15.75" customHeight="1" x14ac:dyDescent="0.2"/>
    <row r="174" spans="7:8" ht="15.75" customHeight="1" x14ac:dyDescent="0.2"/>
    <row r="175" spans="7:8" ht="15.75" customHeight="1" x14ac:dyDescent="0.2"/>
    <row r="176" spans="7:8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3.5" customHeight="1" x14ac:dyDescent="0.2"/>
    <row r="360" ht="15.75" customHeight="1" x14ac:dyDescent="0.2"/>
    <row r="361" ht="15.75" customHeight="1" x14ac:dyDescent="0.2"/>
    <row r="362" ht="15.75" customHeight="1" x14ac:dyDescent="0.2"/>
    <row r="363" ht="15" customHeight="1" x14ac:dyDescent="0.2"/>
    <row r="364" ht="1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4.2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spans="9:9" ht="14.25" customHeight="1" x14ac:dyDescent="0.2"/>
    <row r="530" spans="9:9" ht="14.25" customHeight="1" x14ac:dyDescent="0.2"/>
    <row r="531" spans="9:9" ht="14.25" customHeight="1" x14ac:dyDescent="0.2"/>
    <row r="532" spans="9:9" ht="14.25" customHeight="1" x14ac:dyDescent="0.2"/>
    <row r="533" spans="9:9" ht="14.25" customHeight="1" x14ac:dyDescent="0.2"/>
    <row r="534" spans="9:9" ht="14.25" customHeight="1" x14ac:dyDescent="0.2"/>
    <row r="535" spans="9:9" ht="14.25" customHeight="1" x14ac:dyDescent="0.2">
      <c r="I535" s="28"/>
    </row>
    <row r="536" spans="9:9" ht="14.25" customHeight="1" x14ac:dyDescent="0.2">
      <c r="I536" s="28"/>
    </row>
    <row r="537" spans="9:9" ht="14.25" customHeight="1" x14ac:dyDescent="0.2">
      <c r="I537" s="28" t="s">
        <v>41</v>
      </c>
    </row>
    <row r="538" spans="9:9" ht="14.25" customHeight="1" x14ac:dyDescent="0.2">
      <c r="I538" s="28"/>
    </row>
    <row r="539" spans="9:9" ht="14.25" customHeight="1" x14ac:dyDescent="0.2">
      <c r="I539" s="28"/>
    </row>
    <row r="540" spans="9:9" ht="14.25" customHeight="1" x14ac:dyDescent="0.2">
      <c r="I540" s="28"/>
    </row>
    <row r="541" spans="9:9" ht="14.25" customHeight="1" x14ac:dyDescent="0.2">
      <c r="I541" s="28"/>
    </row>
    <row r="542" spans="9:9" ht="14.25" customHeight="1" x14ac:dyDescent="0.2">
      <c r="I542" s="28"/>
    </row>
    <row r="543" spans="9:9" ht="14.25" customHeight="1" x14ac:dyDescent="0.2">
      <c r="I543" s="28"/>
    </row>
    <row r="544" spans="9:9" ht="14.25" customHeight="1" x14ac:dyDescent="0.2">
      <c r="I544" s="28"/>
    </row>
    <row r="545" spans="9:9" ht="14.25" customHeight="1" x14ac:dyDescent="0.2">
      <c r="I545" s="28"/>
    </row>
    <row r="546" spans="9:9" ht="14.25" customHeight="1" x14ac:dyDescent="0.2">
      <c r="I546" s="28"/>
    </row>
    <row r="547" spans="9:9" ht="14.25" customHeight="1" x14ac:dyDescent="0.2">
      <c r="I547" s="28"/>
    </row>
    <row r="548" spans="9:9" ht="14.25" customHeight="1" x14ac:dyDescent="0.2">
      <c r="I548" s="28"/>
    </row>
    <row r="549" spans="9:9" ht="14.25" customHeight="1" x14ac:dyDescent="0.2">
      <c r="I549" s="28"/>
    </row>
    <row r="550" spans="9:9" ht="14.25" customHeight="1" x14ac:dyDescent="0.2">
      <c r="I550" s="28"/>
    </row>
    <row r="551" spans="9:9" ht="14.25" customHeight="1" x14ac:dyDescent="0.2">
      <c r="I551" s="28"/>
    </row>
    <row r="552" spans="9:9" ht="14.25" customHeight="1" x14ac:dyDescent="0.2">
      <c r="I552" s="28"/>
    </row>
    <row r="553" spans="9:9" ht="14.25" customHeight="1" x14ac:dyDescent="0.2">
      <c r="I553" s="28"/>
    </row>
    <row r="554" spans="9:9" ht="14.25" customHeight="1" x14ac:dyDescent="0.2">
      <c r="I554" s="28"/>
    </row>
    <row r="555" spans="9:9" ht="14.25" customHeight="1" x14ac:dyDescent="0.2">
      <c r="I555" s="28"/>
    </row>
    <row r="556" spans="9:9" ht="14.25" customHeight="1" x14ac:dyDescent="0.2">
      <c r="I556" s="28"/>
    </row>
    <row r="557" spans="9:9" ht="13.5" customHeight="1" x14ac:dyDescent="0.2"/>
    <row r="558" spans="9:9" ht="14.25" customHeight="1" x14ac:dyDescent="0.2"/>
    <row r="559" spans="9:9" ht="14.25" customHeight="1" x14ac:dyDescent="0.2"/>
    <row r="560" spans="9:9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" customHeight="1" x14ac:dyDescent="0.2"/>
    <row r="586" ht="15.75" customHeight="1" x14ac:dyDescent="0.2"/>
    <row r="587" ht="15" customHeight="1" x14ac:dyDescent="0.2"/>
    <row r="588" ht="15" customHeight="1" x14ac:dyDescent="0.2"/>
    <row r="589" ht="15" customHeight="1" x14ac:dyDescent="0.2"/>
    <row r="590" ht="15" customHeight="1" x14ac:dyDescent="0.2"/>
    <row r="591" ht="15" customHeight="1" x14ac:dyDescent="0.2"/>
    <row r="592" ht="15" customHeight="1" x14ac:dyDescent="0.2"/>
    <row r="593" ht="15" customHeight="1" x14ac:dyDescent="0.2"/>
    <row r="594" ht="15" customHeight="1" x14ac:dyDescent="0.2"/>
    <row r="595" ht="15" customHeight="1" x14ac:dyDescent="0.2"/>
    <row r="596" ht="15" customHeight="1" x14ac:dyDescent="0.2"/>
    <row r="597" ht="1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5" customHeight="1" x14ac:dyDescent="0.2"/>
    <row r="603" ht="14.25" customHeight="1" x14ac:dyDescent="0.2"/>
    <row r="604" ht="14.25" customHeight="1" x14ac:dyDescent="0.2"/>
    <row r="606" ht="13.5" customHeight="1" x14ac:dyDescent="0.2"/>
    <row r="609" ht="14.25" customHeight="1" x14ac:dyDescent="0.2"/>
    <row r="610" ht="13.5" customHeight="1" x14ac:dyDescent="0.2"/>
    <row r="755" spans="9:9 16384:16384" x14ac:dyDescent="0.2">
      <c r="XFD755">
        <f>SUM(I755:XFC755)</f>
        <v>0</v>
      </c>
    </row>
    <row r="756" spans="9:9 16384:16384" x14ac:dyDescent="0.2">
      <c r="XFD756">
        <f>SUM(I756:XFC756)</f>
        <v>0</v>
      </c>
    </row>
    <row r="764" spans="9:9 16384:16384" x14ac:dyDescent="0.2">
      <c r="I764"/>
    </row>
    <row r="765" spans="9:9 16384:16384" x14ac:dyDescent="0.2">
      <c r="I765"/>
    </row>
    <row r="766" spans="9:9 16384:16384" x14ac:dyDescent="0.2">
      <c r="I766"/>
    </row>
    <row r="767" spans="9:9 16384:16384" x14ac:dyDescent="0.2">
      <c r="I767"/>
    </row>
    <row r="768" spans="9:9 16384:16384" x14ac:dyDescent="0.2">
      <c r="I768"/>
    </row>
    <row r="769" spans="9:9 16376:16376" x14ac:dyDescent="0.2">
      <c r="I769"/>
    </row>
    <row r="770" spans="9:9 16376:16376" x14ac:dyDescent="0.2">
      <c r="I770"/>
    </row>
    <row r="771" spans="9:9 16376:16376" x14ac:dyDescent="0.2">
      <c r="I771"/>
    </row>
    <row r="772" spans="9:9 16376:16376" x14ac:dyDescent="0.2">
      <c r="I772"/>
      <c r="XEV772">
        <f>SUM(I772:XEU772)</f>
        <v>0</v>
      </c>
    </row>
    <row r="773" spans="9:9 16376:16376" x14ac:dyDescent="0.2">
      <c r="I773"/>
    </row>
    <row r="774" spans="9:9 16376:16376" x14ac:dyDescent="0.2">
      <c r="I774"/>
    </row>
    <row r="775" spans="9:9 16376:16376" x14ac:dyDescent="0.2">
      <c r="I775"/>
    </row>
    <row r="776" spans="9:9 16376:16376" x14ac:dyDescent="0.2">
      <c r="I776"/>
      <c r="XEV776">
        <f>SUM(I776:XEU776)</f>
        <v>0</v>
      </c>
    </row>
    <row r="777" spans="9:9 16376:16376" x14ac:dyDescent="0.2">
      <c r="I777"/>
      <c r="XEV777">
        <f>SUM(I777:XEU777)</f>
        <v>0</v>
      </c>
    </row>
    <row r="778" spans="9:9 16376:16376" x14ac:dyDescent="0.2">
      <c r="I778"/>
    </row>
    <row r="779" spans="9:9 16376:16376" x14ac:dyDescent="0.2">
      <c r="I779"/>
    </row>
    <row r="780" spans="9:9 16376:16376" x14ac:dyDescent="0.2">
      <c r="I780"/>
    </row>
    <row r="787" spans="16384:16384" x14ac:dyDescent="0.2">
      <c r="XFD787">
        <f>SUM(I787:XFC787)</f>
        <v>0</v>
      </c>
    </row>
    <row r="788" spans="16384:16384" x14ac:dyDescent="0.2">
      <c r="XFD788">
        <f>SUM(I788:XFC788)</f>
        <v>0</v>
      </c>
    </row>
    <row r="800" spans="16384:16384" x14ac:dyDescent="0.2">
      <c r="XFD800">
        <f>SUM(I800:XFC800)</f>
        <v>0</v>
      </c>
    </row>
    <row r="801" spans="9:9 16376:16384" x14ac:dyDescent="0.2">
      <c r="XFD801">
        <f>SUM(I801:XFC801)</f>
        <v>0</v>
      </c>
    </row>
    <row r="804" spans="9:9 16376:16384" x14ac:dyDescent="0.2">
      <c r="I804"/>
    </row>
    <row r="805" spans="9:9 16376:16384" x14ac:dyDescent="0.2">
      <c r="I805"/>
    </row>
    <row r="806" spans="9:9 16376:16384" x14ac:dyDescent="0.2">
      <c r="I806"/>
      <c r="XEV806">
        <f>SUM(I806:XEU806)</f>
        <v>0</v>
      </c>
    </row>
    <row r="807" spans="9:9 16376:16384" x14ac:dyDescent="0.2">
      <c r="I807"/>
    </row>
    <row r="808" spans="9:9 16376:16384" x14ac:dyDescent="0.2">
      <c r="I808"/>
    </row>
    <row r="809" spans="9:9 16376:16384" x14ac:dyDescent="0.2">
      <c r="I809"/>
    </row>
    <row r="810" spans="9:9 16376:16384" x14ac:dyDescent="0.2">
      <c r="I810"/>
    </row>
    <row r="811" spans="9:9 16376:16384" x14ac:dyDescent="0.2">
      <c r="I811"/>
    </row>
    <row r="812" spans="9:9 16376:16384" x14ac:dyDescent="0.2">
      <c r="I812"/>
    </row>
    <row r="813" spans="9:9 16376:16384" x14ac:dyDescent="0.2">
      <c r="I813"/>
    </row>
    <row r="814" spans="9:9 16376:16384" x14ac:dyDescent="0.2">
      <c r="I814"/>
    </row>
    <row r="956" spans="12:12" x14ac:dyDescent="0.2">
      <c r="L956" s="24"/>
    </row>
    <row r="972" ht="15" customHeight="1" x14ac:dyDescent="0.2"/>
    <row r="973" ht="15" customHeight="1" x14ac:dyDescent="0.2"/>
    <row r="974" ht="15" customHeight="1" x14ac:dyDescent="0.2"/>
    <row r="975" ht="15" customHeight="1" x14ac:dyDescent="0.2"/>
    <row r="976" ht="15" customHeight="1" x14ac:dyDescent="0.2"/>
    <row r="977" spans="9:9" ht="15" customHeight="1" x14ac:dyDescent="0.2"/>
    <row r="978" spans="9:9" ht="15" customHeight="1" x14ac:dyDescent="0.2"/>
    <row r="979" spans="9:9" ht="15" customHeight="1" x14ac:dyDescent="0.2">
      <c r="I979"/>
    </row>
    <row r="980" spans="9:9" ht="15" customHeight="1" x14ac:dyDescent="0.2">
      <c r="I980"/>
    </row>
    <row r="981" spans="9:9" ht="15" customHeight="1" x14ac:dyDescent="0.2">
      <c r="I981"/>
    </row>
    <row r="982" spans="9:9" ht="15" customHeight="1" x14ac:dyDescent="0.2">
      <c r="I982"/>
    </row>
    <row r="983" spans="9:9" ht="15" customHeight="1" x14ac:dyDescent="0.2">
      <c r="I983"/>
    </row>
    <row r="984" spans="9:9" ht="15" customHeight="1" x14ac:dyDescent="0.2">
      <c r="I984"/>
    </row>
    <row r="985" spans="9:9" ht="15" customHeight="1" x14ac:dyDescent="0.2">
      <c r="I985"/>
    </row>
    <row r="986" spans="9:9" ht="15" customHeight="1" x14ac:dyDescent="0.2">
      <c r="I986"/>
    </row>
    <row r="987" spans="9:9" ht="15" customHeight="1" x14ac:dyDescent="0.2">
      <c r="I987"/>
    </row>
    <row r="988" spans="9:9" ht="15" customHeight="1" x14ac:dyDescent="0.2">
      <c r="I988"/>
    </row>
    <row r="989" spans="9:9" ht="15" customHeight="1" x14ac:dyDescent="0.2">
      <c r="I989"/>
    </row>
    <row r="990" spans="9:9" ht="15" customHeight="1" x14ac:dyDescent="0.2">
      <c r="I990"/>
    </row>
    <row r="991" spans="9:9" ht="15" customHeight="1" x14ac:dyDescent="0.2">
      <c r="I991"/>
    </row>
    <row r="992" spans="9:9" ht="15" customHeight="1" x14ac:dyDescent="0.2">
      <c r="I992"/>
    </row>
    <row r="993" spans="9:9" ht="15" customHeight="1" x14ac:dyDescent="0.2">
      <c r="I993"/>
    </row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/>
    <row r="998" spans="9:9" ht="15" customHeight="1" x14ac:dyDescent="0.2"/>
    <row r="999" spans="9:9" ht="15" customHeight="1" x14ac:dyDescent="0.2"/>
    <row r="1000" spans="9:9" ht="15" customHeight="1" x14ac:dyDescent="0.2"/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/>
    <row r="1084" spans="9:9" ht="15" customHeight="1" x14ac:dyDescent="0.2"/>
    <row r="1085" spans="9:9" ht="15" customHeight="1" x14ac:dyDescent="0.2"/>
    <row r="1086" spans="9:9" ht="15" customHeight="1" x14ac:dyDescent="0.2"/>
    <row r="1087" spans="9:9" ht="15" customHeight="1" x14ac:dyDescent="0.2"/>
    <row r="1088" spans="9:9" ht="15" customHeight="1" x14ac:dyDescent="0.2"/>
    <row r="1089" spans="9:9" ht="15" customHeight="1" x14ac:dyDescent="0.2"/>
    <row r="1090" spans="9:9" ht="15" customHeight="1" x14ac:dyDescent="0.2"/>
    <row r="1091" spans="9:9" ht="15.75" customHeight="1" x14ac:dyDescent="0.2"/>
    <row r="1092" spans="9:9" ht="16.5" customHeight="1" x14ac:dyDescent="0.2"/>
    <row r="1093" spans="9:9" ht="15.75" customHeight="1" x14ac:dyDescent="0.2"/>
    <row r="1094" spans="9:9" ht="17.25" customHeight="1" x14ac:dyDescent="0.2"/>
    <row r="1096" spans="9:9" x14ac:dyDescent="0.2">
      <c r="I1096"/>
    </row>
    <row r="1097" spans="9:9" x14ac:dyDescent="0.2">
      <c r="I1097"/>
    </row>
    <row r="1098" spans="9:9" x14ac:dyDescent="0.2">
      <c r="I1098"/>
    </row>
    <row r="1099" spans="9:9" x14ac:dyDescent="0.2">
      <c r="I1099"/>
    </row>
    <row r="1100" spans="9:9" x14ac:dyDescent="0.2">
      <c r="I1100"/>
    </row>
    <row r="1101" spans="9:9" x14ac:dyDescent="0.2">
      <c r="I1101"/>
    </row>
    <row r="1102" spans="9:9" x14ac:dyDescent="0.2">
      <c r="I1102"/>
    </row>
    <row r="1103" spans="9:9" x14ac:dyDescent="0.2">
      <c r="I1103"/>
    </row>
    <row r="1104" spans="9:9" x14ac:dyDescent="0.2">
      <c r="I1104"/>
    </row>
    <row r="1105" spans="9:9" x14ac:dyDescent="0.2">
      <c r="I1105"/>
    </row>
    <row r="1106" spans="9:9" x14ac:dyDescent="0.2">
      <c r="I1106"/>
    </row>
    <row r="1107" spans="9:9" x14ac:dyDescent="0.2">
      <c r="I1107"/>
    </row>
    <row r="1108" spans="9:9" x14ac:dyDescent="0.2">
      <c r="I1108"/>
    </row>
    <row r="1109" spans="9:9" x14ac:dyDescent="0.2">
      <c r="I1109"/>
    </row>
    <row r="1110" spans="9:9" x14ac:dyDescent="0.2">
      <c r="I1110"/>
    </row>
    <row r="1111" spans="9:9" x14ac:dyDescent="0.2">
      <c r="I1111"/>
    </row>
    <row r="1112" spans="9:9" x14ac:dyDescent="0.2">
      <c r="I1112"/>
    </row>
  </sheetData>
  <sortState ref="A37:F92">
    <sortCondition ref="A37"/>
  </sortState>
  <mergeCells count="2">
    <mergeCell ref="A8:B8"/>
    <mergeCell ref="A15:B15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2022-06-01T13:24:30Z</cp:lastPrinted>
  <dcterms:created xsi:type="dcterms:W3CDTF">2003-02-04T19:04:15Z</dcterms:created>
  <dcterms:modified xsi:type="dcterms:W3CDTF">2022-06-01T13:37:24Z</dcterms:modified>
</cp:coreProperties>
</file>